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mardiev\Desktop\"/>
    </mc:Choice>
  </mc:AlternateContent>
  <bookViews>
    <workbookView xWindow="0" yWindow="0" windowWidth="28800" windowHeight="12435" tabRatio="887" activeTab="2"/>
  </bookViews>
  <sheets>
    <sheet name="Общие данные" sheetId="35" r:id="rId1"/>
    <sheet name="Вводные данные" sheetId="14" r:id="rId2"/>
    <sheet name="Расчет" sheetId="15" r:id="rId3"/>
    <sheet name="Финансовые показатели" sheetId="36" r:id="rId4"/>
    <sheet name="Лист проверок" sheetId="17" r:id="rId5"/>
    <sheet name="Технический лист" sheetId="16" r:id="rId6"/>
  </sheets>
  <definedNames>
    <definedName name="dealRaiting">#REF!</definedName>
    <definedName name="dealRating" localSheetId="1">#REF!</definedName>
    <definedName name="dealRating" localSheetId="4">#REF!</definedName>
    <definedName name="dealRating" localSheetId="2">#REF!</definedName>
    <definedName name="dealRating" localSheetId="5">#REF!</definedName>
    <definedName name="dealRating">#REF!</definedName>
    <definedName name="debtorRating" localSheetId="1">#REF!</definedName>
    <definedName name="debtorRating" localSheetId="4">#REF!</definedName>
    <definedName name="debtorRating" localSheetId="2">#REF!</definedName>
    <definedName name="debtorRating" localSheetId="5">#REF!</definedName>
    <definedName name="debtorRating">#REF!</definedName>
    <definedName name="Вид_Финансирования">'Технический лист'!$A$281:$A$288</definedName>
    <definedName name="ВидФинансировани">'Технический лист'!$A$281:$A$286</definedName>
    <definedName name="ВидФинансирования">'Технический лист'!$A$281:$A$286</definedName>
    <definedName name="Кредитная_линия" localSheetId="0">'Технический лист'!$A$281:$A$286</definedName>
    <definedName name="_xlnm.Print_Area" localSheetId="1">'Вводные данные'!$A$5:$I$31</definedName>
    <definedName name="_xlnm.Print_Area" localSheetId="0">'Общие данные'!$A$1:$F$52</definedName>
  </definedNames>
  <calcPr calcId="152511"/>
</workbook>
</file>

<file path=xl/calcChain.xml><?xml version="1.0" encoding="utf-8"?>
<calcChain xmlns="http://schemas.openxmlformats.org/spreadsheetml/2006/main">
  <c r="G36" i="14" l="1"/>
  <c r="U32" i="15"/>
  <c r="C20" i="17"/>
  <c r="F36" i="14"/>
  <c r="F298" i="14" l="1"/>
  <c r="G298" i="14" s="1"/>
  <c r="F297" i="14"/>
  <c r="G297" i="14"/>
  <c r="M341" i="14"/>
  <c r="M340" i="14"/>
  <c r="C341" i="14" l="1"/>
  <c r="C340" i="14" s="1"/>
  <c r="F266" i="14"/>
  <c r="F222" i="14"/>
  <c r="F212" i="14"/>
  <c r="F207" i="14"/>
  <c r="F12" i="14" l="1"/>
  <c r="D29" i="35"/>
  <c r="E29" i="35"/>
  <c r="C19" i="35"/>
  <c r="C29" i="35" s="1"/>
  <c r="D19" i="35"/>
  <c r="E19" i="35"/>
  <c r="B251" i="16" l="1"/>
  <c r="E111" i="15"/>
  <c r="F111" i="15"/>
  <c r="I111" i="15"/>
  <c r="J111" i="15"/>
  <c r="K111" i="15"/>
  <c r="L111" i="15"/>
  <c r="M111" i="15"/>
  <c r="N111" i="15"/>
  <c r="O111" i="15"/>
  <c r="P111" i="15"/>
  <c r="Q111" i="15"/>
  <c r="R111" i="15"/>
  <c r="S111" i="15"/>
  <c r="T111" i="15"/>
  <c r="U111" i="15"/>
  <c r="V111" i="15"/>
  <c r="W111" i="15"/>
  <c r="X111" i="15"/>
  <c r="Y111" i="15"/>
  <c r="Z111" i="15"/>
  <c r="AA111" i="15"/>
  <c r="AB111" i="15"/>
  <c r="AC111" i="15"/>
  <c r="AD111" i="15"/>
  <c r="AE111" i="15"/>
  <c r="AF111" i="15"/>
  <c r="AG111" i="15"/>
  <c r="AH111" i="15"/>
  <c r="AI111" i="15"/>
  <c r="AJ111" i="15"/>
  <c r="AK111" i="15"/>
  <c r="AL111" i="15"/>
  <c r="AM111" i="15"/>
  <c r="AN111" i="15"/>
  <c r="AO111" i="15"/>
  <c r="AP111" i="15"/>
  <c r="AQ111" i="15"/>
  <c r="AR111" i="15"/>
  <c r="AS111" i="15"/>
  <c r="AT111" i="15"/>
  <c r="AU111" i="15"/>
  <c r="AV111" i="15"/>
  <c r="AW111" i="15"/>
  <c r="AX111" i="15"/>
  <c r="AY111" i="15"/>
  <c r="AZ111" i="15"/>
  <c r="BA111" i="15"/>
  <c r="BB111" i="15"/>
  <c r="BC111" i="15"/>
  <c r="BD111" i="15"/>
  <c r="BE111" i="15"/>
  <c r="BF111" i="15"/>
  <c r="BG111" i="15"/>
  <c r="BH111" i="15"/>
  <c r="BI111" i="15"/>
  <c r="BJ111" i="15"/>
  <c r="BK111" i="15"/>
  <c r="BL111" i="15"/>
  <c r="BM111" i="15"/>
  <c r="BN111" i="15"/>
  <c r="BO111" i="15"/>
  <c r="BP111" i="15"/>
  <c r="BQ111" i="15"/>
  <c r="BR111" i="15"/>
  <c r="BS111" i="15"/>
  <c r="BT111" i="15"/>
  <c r="BU111" i="15"/>
  <c r="BV111" i="15"/>
  <c r="BW111" i="15"/>
  <c r="BX111" i="15"/>
  <c r="BY111" i="15"/>
  <c r="BZ111" i="15"/>
  <c r="CA111" i="15"/>
  <c r="CB111" i="15"/>
  <c r="CC111" i="15"/>
  <c r="CD111" i="15"/>
  <c r="CE111" i="15"/>
  <c r="CF111" i="15"/>
  <c r="CG111" i="15"/>
  <c r="CH111" i="15"/>
  <c r="CI111" i="15"/>
  <c r="CJ111" i="15"/>
  <c r="CK111" i="15"/>
  <c r="CL111" i="15"/>
  <c r="CM111" i="15"/>
  <c r="CN111" i="15"/>
  <c r="CO111" i="15"/>
  <c r="CP111" i="15"/>
  <c r="CQ111" i="15"/>
  <c r="CR111" i="15"/>
  <c r="CS111" i="15"/>
  <c r="CT111" i="15"/>
  <c r="CU111" i="15"/>
  <c r="CV111" i="15"/>
  <c r="CW111" i="15"/>
  <c r="CX111" i="15"/>
  <c r="CY111" i="15"/>
  <c r="CZ111" i="15"/>
  <c r="DA111" i="15"/>
  <c r="DB111" i="15"/>
  <c r="DC111" i="15"/>
  <c r="DD111" i="15"/>
  <c r="DE111" i="15"/>
  <c r="DF111" i="15"/>
  <c r="DG111" i="15"/>
  <c r="DH111" i="15"/>
  <c r="DI111" i="15"/>
  <c r="DJ111" i="15"/>
  <c r="DK111" i="15"/>
  <c r="DL111" i="15"/>
  <c r="DM111" i="15"/>
  <c r="DN111" i="15"/>
  <c r="DO111" i="15"/>
  <c r="DP111" i="15"/>
  <c r="DQ111" i="15"/>
  <c r="DR111" i="15"/>
  <c r="DS111" i="15"/>
  <c r="DT111" i="15"/>
  <c r="DU111" i="15"/>
  <c r="DV111" i="15"/>
  <c r="DW111" i="15"/>
  <c r="DX111" i="15"/>
  <c r="DY111" i="15"/>
  <c r="DZ111" i="15"/>
  <c r="EA111" i="15"/>
  <c r="EB111" i="15"/>
  <c r="EC111" i="15"/>
  <c r="ED111" i="15"/>
  <c r="EE111" i="15"/>
  <c r="EF111" i="15"/>
  <c r="EG111" i="15"/>
  <c r="EH111" i="15"/>
  <c r="EI111" i="15"/>
  <c r="EJ111" i="15"/>
  <c r="EK111" i="15"/>
  <c r="EL111" i="15"/>
  <c r="EM111" i="15"/>
  <c r="EN111" i="15"/>
  <c r="EO111" i="15"/>
  <c r="EP111" i="15"/>
  <c r="EQ111" i="15"/>
  <c r="ER111" i="15"/>
  <c r="ES111" i="15"/>
  <c r="ET111" i="15"/>
  <c r="EU111" i="15"/>
  <c r="EV111" i="15"/>
  <c r="EW111" i="15"/>
  <c r="E112" i="15"/>
  <c r="M112" i="15"/>
  <c r="N112" i="15"/>
  <c r="O112" i="15"/>
  <c r="P112" i="15"/>
  <c r="Q112" i="15"/>
  <c r="R112" i="15"/>
  <c r="S112" i="15"/>
  <c r="T112" i="15"/>
  <c r="U112" i="15"/>
  <c r="V112" i="15"/>
  <c r="W112" i="15"/>
  <c r="X112" i="15"/>
  <c r="Y112" i="15"/>
  <c r="Z112" i="15"/>
  <c r="AA112" i="15"/>
  <c r="AB112" i="15"/>
  <c r="AC112" i="15"/>
  <c r="AD112" i="15"/>
  <c r="AE112" i="15"/>
  <c r="AF112" i="15"/>
  <c r="AG112" i="15"/>
  <c r="AH112" i="15"/>
  <c r="AI112" i="15"/>
  <c r="AJ112" i="15"/>
  <c r="AK112" i="15"/>
  <c r="AL112" i="15"/>
  <c r="AM112" i="15"/>
  <c r="AN112" i="15"/>
  <c r="AO112" i="15"/>
  <c r="AP112" i="15"/>
  <c r="AQ112" i="15"/>
  <c r="AR112" i="15"/>
  <c r="AS112" i="15"/>
  <c r="AT112" i="15"/>
  <c r="AU112" i="15"/>
  <c r="AV112" i="15"/>
  <c r="AW112" i="15"/>
  <c r="AX112" i="15"/>
  <c r="AY112" i="15"/>
  <c r="AZ112" i="15"/>
  <c r="BA112" i="15"/>
  <c r="BB112" i="15"/>
  <c r="BC112" i="15"/>
  <c r="BD112" i="15"/>
  <c r="BE112" i="15"/>
  <c r="BF112" i="15"/>
  <c r="BG112" i="15"/>
  <c r="BH112" i="15"/>
  <c r="BI112" i="15"/>
  <c r="BJ112" i="15"/>
  <c r="BK112" i="15"/>
  <c r="BL112" i="15"/>
  <c r="BM112" i="15"/>
  <c r="BN112" i="15"/>
  <c r="BO112" i="15"/>
  <c r="BP112" i="15"/>
  <c r="BQ112" i="15"/>
  <c r="BR112" i="15"/>
  <c r="BS112" i="15"/>
  <c r="BT112" i="15"/>
  <c r="BU112" i="15"/>
  <c r="BV112" i="15"/>
  <c r="BW112" i="15"/>
  <c r="BX112" i="15"/>
  <c r="BY112" i="15"/>
  <c r="BZ112" i="15"/>
  <c r="CA112" i="15"/>
  <c r="CB112" i="15"/>
  <c r="CC112" i="15"/>
  <c r="CD112" i="15"/>
  <c r="CE112" i="15"/>
  <c r="CF112" i="15"/>
  <c r="CG112" i="15"/>
  <c r="CH112" i="15"/>
  <c r="CI112" i="15"/>
  <c r="CJ112" i="15"/>
  <c r="CK112" i="15"/>
  <c r="CL112" i="15"/>
  <c r="CM112" i="15"/>
  <c r="CN112" i="15"/>
  <c r="CO112" i="15"/>
  <c r="CP112" i="15"/>
  <c r="CQ112" i="15"/>
  <c r="CR112" i="15"/>
  <c r="CS112" i="15"/>
  <c r="CT112" i="15"/>
  <c r="CU112" i="15"/>
  <c r="CV112" i="15"/>
  <c r="CW112" i="15"/>
  <c r="CX112" i="15"/>
  <c r="CY112" i="15"/>
  <c r="CZ112" i="15"/>
  <c r="DA112" i="15"/>
  <c r="DB112" i="15"/>
  <c r="DC112" i="15"/>
  <c r="DD112" i="15"/>
  <c r="DE112" i="15"/>
  <c r="DF112" i="15"/>
  <c r="DG112" i="15"/>
  <c r="DH112" i="15"/>
  <c r="DI112" i="15"/>
  <c r="DJ112" i="15"/>
  <c r="DK112" i="15"/>
  <c r="DL112" i="15"/>
  <c r="DM112" i="15"/>
  <c r="DN112" i="15"/>
  <c r="DO112" i="15"/>
  <c r="DP112" i="15"/>
  <c r="DQ112" i="15"/>
  <c r="DR112" i="15"/>
  <c r="DS112" i="15"/>
  <c r="DT112" i="15"/>
  <c r="DU112" i="15"/>
  <c r="DV112" i="15"/>
  <c r="DW112" i="15"/>
  <c r="DX112" i="15"/>
  <c r="DY112" i="15"/>
  <c r="DZ112" i="15"/>
  <c r="EA112" i="15"/>
  <c r="EB112" i="15"/>
  <c r="EC112" i="15"/>
  <c r="ED112" i="15"/>
  <c r="EE112" i="15"/>
  <c r="EF112" i="15"/>
  <c r="EG112" i="15"/>
  <c r="EH112" i="15"/>
  <c r="EI112" i="15"/>
  <c r="EJ112" i="15"/>
  <c r="EK112" i="15"/>
  <c r="EL112" i="15"/>
  <c r="EM112" i="15"/>
  <c r="EN112" i="15"/>
  <c r="EO112" i="15"/>
  <c r="EP112" i="15"/>
  <c r="EQ112" i="15"/>
  <c r="ER112" i="15"/>
  <c r="ES112" i="15"/>
  <c r="ET112" i="15"/>
  <c r="EU112" i="15"/>
  <c r="EV112" i="15"/>
  <c r="EW112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T113" i="15"/>
  <c r="U113" i="15"/>
  <c r="V113" i="15"/>
  <c r="W113" i="15"/>
  <c r="X113" i="15"/>
  <c r="Y113" i="15"/>
  <c r="Z113" i="15"/>
  <c r="AA113" i="15"/>
  <c r="AB113" i="15"/>
  <c r="AC113" i="15"/>
  <c r="AD113" i="15"/>
  <c r="AE113" i="15"/>
  <c r="AF113" i="15"/>
  <c r="AG113" i="15"/>
  <c r="AH113" i="15"/>
  <c r="AI113" i="15"/>
  <c r="AJ113" i="15"/>
  <c r="AK113" i="15"/>
  <c r="AL113" i="15"/>
  <c r="AM113" i="15"/>
  <c r="AN113" i="15"/>
  <c r="AO113" i="15"/>
  <c r="AP113" i="15"/>
  <c r="AQ113" i="15"/>
  <c r="AR113" i="15"/>
  <c r="AS113" i="15"/>
  <c r="AT113" i="15"/>
  <c r="AU113" i="15"/>
  <c r="AV113" i="15"/>
  <c r="AW113" i="15"/>
  <c r="AX113" i="15"/>
  <c r="AY113" i="15"/>
  <c r="AZ113" i="15"/>
  <c r="BA113" i="15"/>
  <c r="BB113" i="15"/>
  <c r="BC113" i="15"/>
  <c r="BD113" i="15"/>
  <c r="BE113" i="15"/>
  <c r="BF113" i="15"/>
  <c r="BG113" i="15"/>
  <c r="BH113" i="15"/>
  <c r="BI113" i="15"/>
  <c r="BJ113" i="15"/>
  <c r="BK113" i="15"/>
  <c r="BL113" i="15"/>
  <c r="BM113" i="15"/>
  <c r="BN113" i="15"/>
  <c r="BO113" i="15"/>
  <c r="BP113" i="15"/>
  <c r="BQ113" i="15"/>
  <c r="BR113" i="15"/>
  <c r="BS113" i="15"/>
  <c r="BT113" i="15"/>
  <c r="BU113" i="15"/>
  <c r="BV113" i="15"/>
  <c r="BW113" i="15"/>
  <c r="BX113" i="15"/>
  <c r="BY113" i="15"/>
  <c r="BZ113" i="15"/>
  <c r="CA113" i="15"/>
  <c r="CB113" i="15"/>
  <c r="CC113" i="15"/>
  <c r="CD113" i="15"/>
  <c r="CE113" i="15"/>
  <c r="CF113" i="15"/>
  <c r="CG113" i="15"/>
  <c r="CH113" i="15"/>
  <c r="CI113" i="15"/>
  <c r="CJ113" i="15"/>
  <c r="CK113" i="15"/>
  <c r="CL113" i="15"/>
  <c r="CM113" i="15"/>
  <c r="CN113" i="15"/>
  <c r="CO113" i="15"/>
  <c r="CP113" i="15"/>
  <c r="CQ113" i="15"/>
  <c r="CR113" i="15"/>
  <c r="CS113" i="15"/>
  <c r="CT113" i="15"/>
  <c r="CU113" i="15"/>
  <c r="CV113" i="15"/>
  <c r="CW113" i="15"/>
  <c r="CX113" i="15"/>
  <c r="CY113" i="15"/>
  <c r="CZ113" i="15"/>
  <c r="DA113" i="15"/>
  <c r="DB113" i="15"/>
  <c r="DC113" i="15"/>
  <c r="DD113" i="15"/>
  <c r="DE113" i="15"/>
  <c r="DF113" i="15"/>
  <c r="DG113" i="15"/>
  <c r="DH113" i="15"/>
  <c r="DI113" i="15"/>
  <c r="DJ113" i="15"/>
  <c r="DK113" i="15"/>
  <c r="DL113" i="15"/>
  <c r="DM113" i="15"/>
  <c r="DN113" i="15"/>
  <c r="DO113" i="15"/>
  <c r="DP113" i="15"/>
  <c r="DQ113" i="15"/>
  <c r="DR113" i="15"/>
  <c r="DS113" i="15"/>
  <c r="DT113" i="15"/>
  <c r="DU113" i="15"/>
  <c r="DV113" i="15"/>
  <c r="DW113" i="15"/>
  <c r="DX113" i="15"/>
  <c r="DY113" i="15"/>
  <c r="DZ113" i="15"/>
  <c r="EA113" i="15"/>
  <c r="EB113" i="15"/>
  <c r="EC113" i="15"/>
  <c r="ED113" i="15"/>
  <c r="EE113" i="15"/>
  <c r="EF113" i="15"/>
  <c r="EG113" i="15"/>
  <c r="EH113" i="15"/>
  <c r="EI113" i="15"/>
  <c r="EJ113" i="15"/>
  <c r="EK113" i="15"/>
  <c r="EL113" i="15"/>
  <c r="EM113" i="15"/>
  <c r="EN113" i="15"/>
  <c r="EO113" i="15"/>
  <c r="EP113" i="15"/>
  <c r="EQ113" i="15"/>
  <c r="ER113" i="15"/>
  <c r="ES113" i="15"/>
  <c r="ET113" i="15"/>
  <c r="EU113" i="15"/>
  <c r="EV113" i="15"/>
  <c r="EW113" i="15"/>
  <c r="F114" i="15"/>
  <c r="G114" i="15"/>
  <c r="H114" i="15"/>
  <c r="I114" i="15"/>
  <c r="J114" i="15"/>
  <c r="K114" i="15"/>
  <c r="L114" i="15"/>
  <c r="M114" i="15"/>
  <c r="N114" i="15"/>
  <c r="O114" i="15"/>
  <c r="P114" i="15"/>
  <c r="Q114" i="15"/>
  <c r="R114" i="15"/>
  <c r="S114" i="15"/>
  <c r="T114" i="15"/>
  <c r="U114" i="15"/>
  <c r="V114" i="15"/>
  <c r="W114" i="15"/>
  <c r="X114" i="15"/>
  <c r="Y114" i="15"/>
  <c r="Z114" i="15"/>
  <c r="AA114" i="15"/>
  <c r="AB114" i="15"/>
  <c r="AC114" i="15"/>
  <c r="AD114" i="15"/>
  <c r="AE114" i="15"/>
  <c r="AF114" i="15"/>
  <c r="AG114" i="15"/>
  <c r="AH114" i="15"/>
  <c r="AI114" i="15"/>
  <c r="AJ114" i="15"/>
  <c r="AK114" i="15"/>
  <c r="AL114" i="15"/>
  <c r="AM114" i="15"/>
  <c r="AN114" i="15"/>
  <c r="AO114" i="15"/>
  <c r="AP114" i="15"/>
  <c r="AQ114" i="15"/>
  <c r="AR114" i="15"/>
  <c r="AS114" i="15"/>
  <c r="AT114" i="15"/>
  <c r="AU114" i="15"/>
  <c r="AV114" i="15"/>
  <c r="AW114" i="15"/>
  <c r="AX114" i="15"/>
  <c r="AY114" i="15"/>
  <c r="AZ114" i="15"/>
  <c r="BA114" i="15"/>
  <c r="BB114" i="15"/>
  <c r="BC114" i="15"/>
  <c r="BD114" i="15"/>
  <c r="BE114" i="15"/>
  <c r="BF114" i="15"/>
  <c r="BG114" i="15"/>
  <c r="BH114" i="15"/>
  <c r="BI114" i="15"/>
  <c r="BJ114" i="15"/>
  <c r="BK114" i="15"/>
  <c r="BL114" i="15"/>
  <c r="BM114" i="15"/>
  <c r="BN114" i="15"/>
  <c r="BO114" i="15"/>
  <c r="BP114" i="15"/>
  <c r="BQ114" i="15"/>
  <c r="BR114" i="15"/>
  <c r="BS114" i="15"/>
  <c r="BT114" i="15"/>
  <c r="BU114" i="15"/>
  <c r="BV114" i="15"/>
  <c r="BW114" i="15"/>
  <c r="BX114" i="15"/>
  <c r="BY114" i="15"/>
  <c r="BZ114" i="15"/>
  <c r="CA114" i="15"/>
  <c r="CB114" i="15"/>
  <c r="CC114" i="15"/>
  <c r="CD114" i="15"/>
  <c r="CE114" i="15"/>
  <c r="CF114" i="15"/>
  <c r="CG114" i="15"/>
  <c r="CH114" i="15"/>
  <c r="CI114" i="15"/>
  <c r="CJ114" i="15"/>
  <c r="CK114" i="15"/>
  <c r="CL114" i="15"/>
  <c r="CM114" i="15"/>
  <c r="CN114" i="15"/>
  <c r="CO114" i="15"/>
  <c r="CP114" i="15"/>
  <c r="CQ114" i="15"/>
  <c r="CR114" i="15"/>
  <c r="CS114" i="15"/>
  <c r="CT114" i="15"/>
  <c r="CU114" i="15"/>
  <c r="CV114" i="15"/>
  <c r="CW114" i="15"/>
  <c r="CX114" i="15"/>
  <c r="CY114" i="15"/>
  <c r="CZ114" i="15"/>
  <c r="DA114" i="15"/>
  <c r="DB114" i="15"/>
  <c r="DC114" i="15"/>
  <c r="DD114" i="15"/>
  <c r="DE114" i="15"/>
  <c r="DF114" i="15"/>
  <c r="DG114" i="15"/>
  <c r="DH114" i="15"/>
  <c r="DI114" i="15"/>
  <c r="DJ114" i="15"/>
  <c r="DK114" i="15"/>
  <c r="DL114" i="15"/>
  <c r="DM114" i="15"/>
  <c r="DN114" i="15"/>
  <c r="DO114" i="15"/>
  <c r="DP114" i="15"/>
  <c r="DQ114" i="15"/>
  <c r="DR114" i="15"/>
  <c r="DS114" i="15"/>
  <c r="DT114" i="15"/>
  <c r="DU114" i="15"/>
  <c r="DV114" i="15"/>
  <c r="DW114" i="15"/>
  <c r="DX114" i="15"/>
  <c r="DY114" i="15"/>
  <c r="DZ114" i="15"/>
  <c r="EA114" i="15"/>
  <c r="EB114" i="15"/>
  <c r="EC114" i="15"/>
  <c r="ED114" i="15"/>
  <c r="EE114" i="15"/>
  <c r="EF114" i="15"/>
  <c r="EG114" i="15"/>
  <c r="EH114" i="15"/>
  <c r="EI114" i="15"/>
  <c r="EJ114" i="15"/>
  <c r="EK114" i="15"/>
  <c r="EL114" i="15"/>
  <c r="EM114" i="15"/>
  <c r="EN114" i="15"/>
  <c r="EO114" i="15"/>
  <c r="EP114" i="15"/>
  <c r="EQ114" i="15"/>
  <c r="ER114" i="15"/>
  <c r="ES114" i="15"/>
  <c r="ET114" i="15"/>
  <c r="EU114" i="15"/>
  <c r="EV114" i="15"/>
  <c r="EW114" i="15"/>
  <c r="E115" i="15"/>
  <c r="M115" i="15"/>
  <c r="N115" i="15"/>
  <c r="O115" i="15"/>
  <c r="P115" i="15"/>
  <c r="Q115" i="15"/>
  <c r="R115" i="15"/>
  <c r="S115" i="15"/>
  <c r="T115" i="15"/>
  <c r="U115" i="15"/>
  <c r="V115" i="15"/>
  <c r="W115" i="15"/>
  <c r="X115" i="15"/>
  <c r="Y115" i="15"/>
  <c r="Z115" i="15"/>
  <c r="AA115" i="15"/>
  <c r="AB115" i="15"/>
  <c r="AC115" i="15"/>
  <c r="AD115" i="15"/>
  <c r="AE115" i="15"/>
  <c r="AF115" i="15"/>
  <c r="AG115" i="15"/>
  <c r="AH115" i="15"/>
  <c r="AI115" i="15"/>
  <c r="AJ115" i="15"/>
  <c r="AK115" i="15"/>
  <c r="AL115" i="15"/>
  <c r="AM115" i="15"/>
  <c r="AN115" i="15"/>
  <c r="AO115" i="15"/>
  <c r="AP115" i="15"/>
  <c r="AQ115" i="15"/>
  <c r="AR115" i="15"/>
  <c r="AS115" i="15"/>
  <c r="AT115" i="15"/>
  <c r="AU115" i="15"/>
  <c r="AV115" i="15"/>
  <c r="AW115" i="15"/>
  <c r="AX115" i="15"/>
  <c r="AY115" i="15"/>
  <c r="AZ115" i="15"/>
  <c r="BA115" i="15"/>
  <c r="BB115" i="15"/>
  <c r="BC115" i="15"/>
  <c r="BD115" i="15"/>
  <c r="BE115" i="15"/>
  <c r="BF115" i="15"/>
  <c r="BG115" i="15"/>
  <c r="BH115" i="15"/>
  <c r="BI115" i="15"/>
  <c r="BJ115" i="15"/>
  <c r="BK115" i="15"/>
  <c r="BL115" i="15"/>
  <c r="BM115" i="15"/>
  <c r="BN115" i="15"/>
  <c r="BO115" i="15"/>
  <c r="BP115" i="15"/>
  <c r="BQ115" i="15"/>
  <c r="BR115" i="15"/>
  <c r="BS115" i="15"/>
  <c r="BT115" i="15"/>
  <c r="BU115" i="15"/>
  <c r="BV115" i="15"/>
  <c r="BW115" i="15"/>
  <c r="BX115" i="15"/>
  <c r="BY115" i="15"/>
  <c r="BZ115" i="15"/>
  <c r="CA115" i="15"/>
  <c r="CB115" i="15"/>
  <c r="CC115" i="15"/>
  <c r="CD115" i="15"/>
  <c r="CE115" i="15"/>
  <c r="CF115" i="15"/>
  <c r="CG115" i="15"/>
  <c r="CH115" i="15"/>
  <c r="CI115" i="15"/>
  <c r="CJ115" i="15"/>
  <c r="CK115" i="15"/>
  <c r="CL115" i="15"/>
  <c r="CM115" i="15"/>
  <c r="CN115" i="15"/>
  <c r="CO115" i="15"/>
  <c r="CP115" i="15"/>
  <c r="CQ115" i="15"/>
  <c r="CR115" i="15"/>
  <c r="CS115" i="15"/>
  <c r="CT115" i="15"/>
  <c r="CU115" i="15"/>
  <c r="CV115" i="15"/>
  <c r="CW115" i="15"/>
  <c r="CX115" i="15"/>
  <c r="CY115" i="15"/>
  <c r="CZ115" i="15"/>
  <c r="DA115" i="15"/>
  <c r="DB115" i="15"/>
  <c r="DC115" i="15"/>
  <c r="DD115" i="15"/>
  <c r="DE115" i="15"/>
  <c r="DF115" i="15"/>
  <c r="DG115" i="15"/>
  <c r="DH115" i="15"/>
  <c r="DI115" i="15"/>
  <c r="DJ115" i="15"/>
  <c r="DK115" i="15"/>
  <c r="DL115" i="15"/>
  <c r="DM115" i="15"/>
  <c r="DN115" i="15"/>
  <c r="DO115" i="15"/>
  <c r="DP115" i="15"/>
  <c r="DQ115" i="15"/>
  <c r="DR115" i="15"/>
  <c r="DS115" i="15"/>
  <c r="DT115" i="15"/>
  <c r="DU115" i="15"/>
  <c r="DV115" i="15"/>
  <c r="DW115" i="15"/>
  <c r="DX115" i="15"/>
  <c r="DY115" i="15"/>
  <c r="DZ115" i="15"/>
  <c r="EA115" i="15"/>
  <c r="EB115" i="15"/>
  <c r="EC115" i="15"/>
  <c r="ED115" i="15"/>
  <c r="EE115" i="15"/>
  <c r="EF115" i="15"/>
  <c r="EG115" i="15"/>
  <c r="EH115" i="15"/>
  <c r="EI115" i="15"/>
  <c r="EJ115" i="15"/>
  <c r="EK115" i="15"/>
  <c r="EL115" i="15"/>
  <c r="EM115" i="15"/>
  <c r="EN115" i="15"/>
  <c r="EO115" i="15"/>
  <c r="EP115" i="15"/>
  <c r="EQ115" i="15"/>
  <c r="ER115" i="15"/>
  <c r="ES115" i="15"/>
  <c r="ET115" i="15"/>
  <c r="EU115" i="15"/>
  <c r="EV115" i="15"/>
  <c r="EW115" i="15"/>
  <c r="E116" i="15"/>
  <c r="M116" i="15"/>
  <c r="N116" i="15"/>
  <c r="O116" i="15"/>
  <c r="P116" i="15"/>
  <c r="Q116" i="15"/>
  <c r="R116" i="15"/>
  <c r="S116" i="15"/>
  <c r="T116" i="15"/>
  <c r="U116" i="15"/>
  <c r="V116" i="15"/>
  <c r="W116" i="15"/>
  <c r="X116" i="15"/>
  <c r="Y116" i="15"/>
  <c r="Z116" i="15"/>
  <c r="AA116" i="15"/>
  <c r="AB116" i="15"/>
  <c r="AC116" i="15"/>
  <c r="AD116" i="15"/>
  <c r="AE116" i="15"/>
  <c r="AF116" i="15"/>
  <c r="AG116" i="15"/>
  <c r="AH116" i="15"/>
  <c r="AI116" i="15"/>
  <c r="AJ116" i="15"/>
  <c r="AK116" i="15"/>
  <c r="AL116" i="15"/>
  <c r="AM116" i="15"/>
  <c r="AN116" i="15"/>
  <c r="AO116" i="15"/>
  <c r="AP116" i="15"/>
  <c r="AQ116" i="15"/>
  <c r="AR116" i="15"/>
  <c r="AS116" i="15"/>
  <c r="AT116" i="15"/>
  <c r="AU116" i="15"/>
  <c r="AV116" i="15"/>
  <c r="AW116" i="15"/>
  <c r="AX116" i="15"/>
  <c r="AY116" i="15"/>
  <c r="AZ116" i="15"/>
  <c r="BA116" i="15"/>
  <c r="BB116" i="15"/>
  <c r="BC116" i="15"/>
  <c r="BD116" i="15"/>
  <c r="BE116" i="15"/>
  <c r="BF116" i="15"/>
  <c r="BG116" i="15"/>
  <c r="BH116" i="15"/>
  <c r="BI116" i="15"/>
  <c r="BJ116" i="15"/>
  <c r="BK116" i="15"/>
  <c r="BL116" i="15"/>
  <c r="BM116" i="15"/>
  <c r="BN116" i="15"/>
  <c r="BO116" i="15"/>
  <c r="BP116" i="15"/>
  <c r="BQ116" i="15"/>
  <c r="BR116" i="15"/>
  <c r="BS116" i="15"/>
  <c r="BT116" i="15"/>
  <c r="BU116" i="15"/>
  <c r="BV116" i="15"/>
  <c r="BW116" i="15"/>
  <c r="BX116" i="15"/>
  <c r="BY116" i="15"/>
  <c r="BZ116" i="15"/>
  <c r="CA116" i="15"/>
  <c r="CB116" i="15"/>
  <c r="CC116" i="15"/>
  <c r="CD116" i="15"/>
  <c r="CE116" i="15"/>
  <c r="CF116" i="15"/>
  <c r="CG116" i="15"/>
  <c r="CH116" i="15"/>
  <c r="CI116" i="15"/>
  <c r="CJ116" i="15"/>
  <c r="CK116" i="15"/>
  <c r="CL116" i="15"/>
  <c r="CM116" i="15"/>
  <c r="CN116" i="15"/>
  <c r="CO116" i="15"/>
  <c r="CP116" i="15"/>
  <c r="CQ116" i="15"/>
  <c r="CR116" i="15"/>
  <c r="CS116" i="15"/>
  <c r="CT116" i="15"/>
  <c r="CU116" i="15"/>
  <c r="CV116" i="15"/>
  <c r="CW116" i="15"/>
  <c r="CX116" i="15"/>
  <c r="CY116" i="15"/>
  <c r="CZ116" i="15"/>
  <c r="DA116" i="15"/>
  <c r="DB116" i="15"/>
  <c r="DC116" i="15"/>
  <c r="DD116" i="15"/>
  <c r="DE116" i="15"/>
  <c r="DF116" i="15"/>
  <c r="DG116" i="15"/>
  <c r="DH116" i="15"/>
  <c r="DI116" i="15"/>
  <c r="DJ116" i="15"/>
  <c r="DK116" i="15"/>
  <c r="DL116" i="15"/>
  <c r="DM116" i="15"/>
  <c r="DN116" i="15"/>
  <c r="DO116" i="15"/>
  <c r="DP116" i="15"/>
  <c r="DQ116" i="15"/>
  <c r="DR116" i="15"/>
  <c r="DS116" i="15"/>
  <c r="DT116" i="15"/>
  <c r="DU116" i="15"/>
  <c r="DV116" i="15"/>
  <c r="DW116" i="15"/>
  <c r="DX116" i="15"/>
  <c r="DY116" i="15"/>
  <c r="DZ116" i="15"/>
  <c r="EA116" i="15"/>
  <c r="EB116" i="15"/>
  <c r="EC116" i="15"/>
  <c r="ED116" i="15"/>
  <c r="EE116" i="15"/>
  <c r="EF116" i="15"/>
  <c r="EG116" i="15"/>
  <c r="EH116" i="15"/>
  <c r="EI116" i="15"/>
  <c r="EJ116" i="15"/>
  <c r="EK116" i="15"/>
  <c r="EL116" i="15"/>
  <c r="EM116" i="15"/>
  <c r="EN116" i="15"/>
  <c r="EO116" i="15"/>
  <c r="EP116" i="15"/>
  <c r="EQ116" i="15"/>
  <c r="ER116" i="15"/>
  <c r="ES116" i="15"/>
  <c r="ET116" i="15"/>
  <c r="EU116" i="15"/>
  <c r="EV116" i="15"/>
  <c r="EW116" i="15"/>
  <c r="EW31" i="15"/>
  <c r="EV31" i="15"/>
  <c r="EU31" i="15"/>
  <c r="ET31" i="15"/>
  <c r="ES31" i="15"/>
  <c r="ER31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EW70" i="15"/>
  <c r="EV70" i="15"/>
  <c r="EU70" i="15"/>
  <c r="ET70" i="15"/>
  <c r="ES70" i="15"/>
  <c r="ER70" i="15"/>
  <c r="EQ70" i="15"/>
  <c r="EP70" i="15"/>
  <c r="EO70" i="15"/>
  <c r="EN70" i="15"/>
  <c r="EM70" i="15"/>
  <c r="EL70" i="15"/>
  <c r="EK70" i="15"/>
  <c r="EJ70" i="15"/>
  <c r="EI70" i="15"/>
  <c r="EH70" i="15"/>
  <c r="EG70" i="15"/>
  <c r="EF70" i="15"/>
  <c r="EE70" i="15"/>
  <c r="ED70" i="15"/>
  <c r="EC70" i="15"/>
  <c r="EB70" i="15"/>
  <c r="EA70" i="15"/>
  <c r="DZ70" i="15"/>
  <c r="DY70" i="15"/>
  <c r="DX70" i="15"/>
  <c r="DW70" i="15"/>
  <c r="DV70" i="15"/>
  <c r="DU70" i="15"/>
  <c r="DT70" i="15"/>
  <c r="DS70" i="15"/>
  <c r="DR70" i="15"/>
  <c r="DQ70" i="15"/>
  <c r="DP70" i="15"/>
  <c r="DO70" i="15"/>
  <c r="DN70" i="15"/>
  <c r="DM70" i="15"/>
  <c r="DL70" i="15"/>
  <c r="DK70" i="15"/>
  <c r="DJ70" i="15"/>
  <c r="DI70" i="15"/>
  <c r="DH70" i="15"/>
  <c r="DG70" i="15"/>
  <c r="DF70" i="15"/>
  <c r="DE70" i="15"/>
  <c r="DD70" i="15"/>
  <c r="DC70" i="15"/>
  <c r="DB70" i="15"/>
  <c r="DA70" i="15"/>
  <c r="CZ70" i="15"/>
  <c r="CY70" i="15"/>
  <c r="CX70" i="15"/>
  <c r="CW70" i="15"/>
  <c r="CV70" i="15"/>
  <c r="CU70" i="15"/>
  <c r="CT70" i="15"/>
  <c r="CS70" i="15"/>
  <c r="CR70" i="15"/>
  <c r="CQ70" i="15"/>
  <c r="CP70" i="15"/>
  <c r="CO70" i="15"/>
  <c r="CN70" i="15"/>
  <c r="CM70" i="15"/>
  <c r="CL70" i="15"/>
  <c r="CK70" i="15"/>
  <c r="CJ70" i="15"/>
  <c r="CI70" i="15"/>
  <c r="CH70" i="15"/>
  <c r="CG70" i="15"/>
  <c r="CF70" i="15"/>
  <c r="CE70" i="15"/>
  <c r="CD70" i="15"/>
  <c r="CC70" i="15"/>
  <c r="CB70" i="15"/>
  <c r="CA70" i="15"/>
  <c r="BZ70" i="15"/>
  <c r="BY70" i="15"/>
  <c r="BX70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EW57" i="15"/>
  <c r="EV57" i="15"/>
  <c r="EU57" i="15"/>
  <c r="ET57" i="15"/>
  <c r="ES57" i="15"/>
  <c r="ER57" i="15"/>
  <c r="EQ57" i="15"/>
  <c r="EP57" i="15"/>
  <c r="EO57" i="15"/>
  <c r="EN57" i="15"/>
  <c r="EM57" i="15"/>
  <c r="EL57" i="15"/>
  <c r="EK57" i="15"/>
  <c r="EJ57" i="15"/>
  <c r="EI57" i="15"/>
  <c r="EH57" i="15"/>
  <c r="EG57" i="15"/>
  <c r="EF57" i="15"/>
  <c r="EE57" i="15"/>
  <c r="ED57" i="15"/>
  <c r="EC57" i="15"/>
  <c r="EB57" i="15"/>
  <c r="EA57" i="15"/>
  <c r="DZ57" i="15"/>
  <c r="DY57" i="15"/>
  <c r="DX57" i="15"/>
  <c r="DW57" i="15"/>
  <c r="DV57" i="15"/>
  <c r="DU57" i="15"/>
  <c r="DT57" i="15"/>
  <c r="DS57" i="15"/>
  <c r="DR57" i="15"/>
  <c r="DQ57" i="15"/>
  <c r="DP57" i="15"/>
  <c r="DO57" i="15"/>
  <c r="DN57" i="15"/>
  <c r="DM57" i="15"/>
  <c r="DL57" i="15"/>
  <c r="DK57" i="15"/>
  <c r="DJ57" i="15"/>
  <c r="DI57" i="15"/>
  <c r="DH57" i="15"/>
  <c r="DG57" i="15"/>
  <c r="DF57" i="15"/>
  <c r="DE57" i="15"/>
  <c r="DD57" i="15"/>
  <c r="DC57" i="15"/>
  <c r="DB57" i="15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B116" i="15"/>
  <c r="B115" i="15"/>
  <c r="B114" i="15"/>
  <c r="B113" i="15"/>
  <c r="B112" i="15"/>
  <c r="B111" i="15"/>
  <c r="B80" i="15"/>
  <c r="B79" i="15"/>
  <c r="B75" i="15"/>
  <c r="B74" i="15"/>
  <c r="B68" i="15"/>
  <c r="B67" i="15"/>
  <c r="B62" i="15"/>
  <c r="B61" i="15"/>
  <c r="B3" i="36"/>
  <c r="EW28" i="15"/>
  <c r="EV28" i="15"/>
  <c r="EU28" i="15"/>
  <c r="ET28" i="15"/>
  <c r="ES28" i="15"/>
  <c r="ER28" i="15"/>
  <c r="EQ28" i="15"/>
  <c r="EP28" i="15"/>
  <c r="EO28" i="15"/>
  <c r="EN28" i="15"/>
  <c r="EM28" i="15"/>
  <c r="EL28" i="15"/>
  <c r="EK28" i="15"/>
  <c r="EJ28" i="15"/>
  <c r="EI28" i="15"/>
  <c r="EH28" i="15"/>
  <c r="EG28" i="15"/>
  <c r="EF28" i="15"/>
  <c r="EE28" i="15"/>
  <c r="ED28" i="15"/>
  <c r="EC28" i="15"/>
  <c r="EB28" i="15"/>
  <c r="EA28" i="15"/>
  <c r="DZ28" i="15"/>
  <c r="DY28" i="15"/>
  <c r="DX28" i="15"/>
  <c r="DW28" i="15"/>
  <c r="DV28" i="15"/>
  <c r="DU28" i="15"/>
  <c r="DT28" i="15"/>
  <c r="DS28" i="15"/>
  <c r="DR28" i="15"/>
  <c r="DQ28" i="15"/>
  <c r="DP28" i="15"/>
  <c r="DO28" i="15"/>
  <c r="DN28" i="15"/>
  <c r="DM28" i="15"/>
  <c r="DL28" i="15"/>
  <c r="DK28" i="15"/>
  <c r="DJ28" i="15"/>
  <c r="DI28" i="15"/>
  <c r="DH28" i="15"/>
  <c r="DG28" i="15"/>
  <c r="DF28" i="15"/>
  <c r="DE28" i="15"/>
  <c r="DD28" i="15"/>
  <c r="DC28" i="15"/>
  <c r="DB28" i="15"/>
  <c r="DA28" i="15"/>
  <c r="CZ28" i="15"/>
  <c r="CY28" i="15"/>
  <c r="CX28" i="15"/>
  <c r="CW28" i="15"/>
  <c r="CV28" i="15"/>
  <c r="CU28" i="15"/>
  <c r="CT28" i="15"/>
  <c r="CS28" i="15"/>
  <c r="CR28" i="15"/>
  <c r="CQ28" i="15"/>
  <c r="CP28" i="15"/>
  <c r="CO28" i="15"/>
  <c r="CN28" i="15"/>
  <c r="CM28" i="15"/>
  <c r="CL28" i="15"/>
  <c r="CK28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E2" i="15"/>
  <c r="D2" i="15"/>
  <c r="B19" i="35" l="1"/>
  <c r="B29" i="35" l="1"/>
  <c r="I47" i="35" l="1"/>
  <c r="I46" i="35"/>
  <c r="I45" i="35"/>
  <c r="I44" i="35"/>
  <c r="I43" i="35"/>
  <c r="I42" i="35"/>
  <c r="I41" i="35"/>
  <c r="I39" i="35"/>
  <c r="I38" i="35"/>
  <c r="I37" i="35"/>
  <c r="I36" i="35"/>
  <c r="I35" i="35"/>
  <c r="I34" i="35"/>
  <c r="D243" i="14" l="1"/>
  <c r="D116" i="15" l="1"/>
  <c r="D115" i="15"/>
  <c r="D112" i="15"/>
  <c r="D111" i="15"/>
  <c r="EV13" i="15" l="1"/>
  <c r="ER13" i="15"/>
  <c r="EN13" i="15"/>
  <c r="EJ13" i="15"/>
  <c r="EF13" i="15"/>
  <c r="EB13" i="15"/>
  <c r="DX13" i="15"/>
  <c r="DT13" i="15"/>
  <c r="DP13" i="15"/>
  <c r="DL13" i="15"/>
  <c r="DH13" i="15"/>
  <c r="DD13" i="15"/>
  <c r="CZ13" i="15"/>
  <c r="CV13" i="15"/>
  <c r="CR13" i="15"/>
  <c r="CN13" i="15"/>
  <c r="CJ13" i="15"/>
  <c r="CF13" i="15"/>
  <c r="CB13" i="15"/>
  <c r="BX13" i="15"/>
  <c r="BT13" i="15"/>
  <c r="BP13" i="15"/>
  <c r="BL13" i="15"/>
  <c r="BH13" i="15"/>
  <c r="BD13" i="15"/>
  <c r="AZ13" i="15"/>
  <c r="AV13" i="15"/>
  <c r="AR13" i="15"/>
  <c r="AN13" i="15"/>
  <c r="AJ13" i="15"/>
  <c r="AF13" i="15"/>
  <c r="AB13" i="15"/>
  <c r="X13" i="15"/>
  <c r="T13" i="15"/>
  <c r="P13" i="15"/>
  <c r="EU13" i="15"/>
  <c r="EQ13" i="15"/>
  <c r="EM13" i="15"/>
  <c r="EI13" i="15"/>
  <c r="EE13" i="15"/>
  <c r="EA13" i="15"/>
  <c r="DW13" i="15"/>
  <c r="DS13" i="15"/>
  <c r="DO13" i="15"/>
  <c r="DK13" i="15"/>
  <c r="DG13" i="15"/>
  <c r="DC13" i="15"/>
  <c r="CY13" i="15"/>
  <c r="CU13" i="15"/>
  <c r="CQ13" i="15"/>
  <c r="CM13" i="15"/>
  <c r="CI13" i="15"/>
  <c r="CE13" i="15"/>
  <c r="CA13" i="15"/>
  <c r="BW13" i="15"/>
  <c r="BS13" i="15"/>
  <c r="BO13" i="15"/>
  <c r="BK13" i="15"/>
  <c r="BG13" i="15"/>
  <c r="BC13" i="15"/>
  <c r="AY13" i="15"/>
  <c r="AU13" i="15"/>
  <c r="AQ13" i="15"/>
  <c r="AM13" i="15"/>
  <c r="AI13" i="15"/>
  <c r="AE13" i="15"/>
  <c r="AA13" i="15"/>
  <c r="W13" i="15"/>
  <c r="S13" i="15"/>
  <c r="O13" i="15"/>
  <c r="ET13" i="15"/>
  <c r="EP13" i="15"/>
  <c r="EL13" i="15"/>
  <c r="EH13" i="15"/>
  <c r="ED13" i="15"/>
  <c r="DZ13" i="15"/>
  <c r="DV13" i="15"/>
  <c r="DR13" i="15"/>
  <c r="DN13" i="15"/>
  <c r="DJ13" i="15"/>
  <c r="DF13" i="15"/>
  <c r="DB13" i="15"/>
  <c r="CX13" i="15"/>
  <c r="CT13" i="15"/>
  <c r="CP13" i="15"/>
  <c r="CL13" i="15"/>
  <c r="CH13" i="15"/>
  <c r="CD13" i="15"/>
  <c r="BZ13" i="15"/>
  <c r="BV13" i="15"/>
  <c r="BR13" i="15"/>
  <c r="BN13" i="15"/>
  <c r="BJ13" i="15"/>
  <c r="BF13" i="15"/>
  <c r="BB13" i="15"/>
  <c r="AX13" i="15"/>
  <c r="AT13" i="15"/>
  <c r="AP13" i="15"/>
  <c r="AL13" i="15"/>
  <c r="AH13" i="15"/>
  <c r="AD13" i="15"/>
  <c r="Z13" i="15"/>
  <c r="V13" i="15"/>
  <c r="R13" i="15"/>
  <c r="N13" i="15"/>
  <c r="EW13" i="15"/>
  <c r="ES13" i="15"/>
  <c r="EO13" i="15"/>
  <c r="EK13" i="15"/>
  <c r="EG13" i="15"/>
  <c r="EC13" i="15"/>
  <c r="DY13" i="15"/>
  <c r="DU13" i="15"/>
  <c r="DQ13" i="15"/>
  <c r="DM13" i="15"/>
  <c r="DI13" i="15"/>
  <c r="DE13" i="15"/>
  <c r="DA13" i="15"/>
  <c r="CW13" i="15"/>
  <c r="CS13" i="15"/>
  <c r="CO13" i="15"/>
  <c r="CK13" i="15"/>
  <c r="CG13" i="15"/>
  <c r="CC13" i="15"/>
  <c r="BY13" i="15"/>
  <c r="BU13" i="15"/>
  <c r="BQ13" i="15"/>
  <c r="BM13" i="15"/>
  <c r="BI13" i="15"/>
  <c r="BE13" i="15"/>
  <c r="BA13" i="15"/>
  <c r="AW13" i="15"/>
  <c r="AS13" i="15"/>
  <c r="AO13" i="15"/>
  <c r="AK13" i="15"/>
  <c r="AG13" i="15"/>
  <c r="AC13" i="15"/>
  <c r="Y13" i="15"/>
  <c r="U13" i="15"/>
  <c r="Q13" i="15"/>
  <c r="M13" i="15"/>
  <c r="ES43" i="15"/>
  <c r="EK43" i="15"/>
  <c r="EC43" i="15"/>
  <c r="DU43" i="15"/>
  <c r="DM43" i="15"/>
  <c r="DE43" i="15"/>
  <c r="CW43" i="15"/>
  <c r="CO43" i="15"/>
  <c r="CG43" i="15"/>
  <c r="BY43" i="15"/>
  <c r="BM43" i="15"/>
  <c r="EV43" i="15"/>
  <c r="EN43" i="15"/>
  <c r="EF43" i="15"/>
  <c r="DX43" i="15"/>
  <c r="DP43" i="15"/>
  <c r="DL43" i="15"/>
  <c r="DD43" i="15"/>
  <c r="CV43" i="15"/>
  <c r="CN43" i="15"/>
  <c r="CF43" i="15"/>
  <c r="BX43" i="15"/>
  <c r="BP43" i="15"/>
  <c r="BL43" i="15"/>
  <c r="EU43" i="15"/>
  <c r="EQ43" i="15"/>
  <c r="EM43" i="15"/>
  <c r="EI43" i="15"/>
  <c r="EE43" i="15"/>
  <c r="EA43" i="15"/>
  <c r="DW43" i="15"/>
  <c r="DS43" i="15"/>
  <c r="DO43" i="15"/>
  <c r="DK43" i="15"/>
  <c r="DG43" i="15"/>
  <c r="DC43" i="15"/>
  <c r="CY43" i="15"/>
  <c r="CU43" i="15"/>
  <c r="CQ43" i="15"/>
  <c r="CM43" i="15"/>
  <c r="CI43" i="15"/>
  <c r="CE43" i="15"/>
  <c r="CA43" i="15"/>
  <c r="BW43" i="15"/>
  <c r="BS43" i="15"/>
  <c r="BO43" i="15"/>
  <c r="EW43" i="15"/>
  <c r="EO43" i="15"/>
  <c r="EG43" i="15"/>
  <c r="DY43" i="15"/>
  <c r="DQ43" i="15"/>
  <c r="DI43" i="15"/>
  <c r="DA43" i="15"/>
  <c r="CS43" i="15"/>
  <c r="CK43" i="15"/>
  <c r="CC43" i="15"/>
  <c r="BU43" i="15"/>
  <c r="BQ43" i="15"/>
  <c r="ER43" i="15"/>
  <c r="EJ43" i="15"/>
  <c r="EB43" i="15"/>
  <c r="DT43" i="15"/>
  <c r="DH43" i="15"/>
  <c r="CZ43" i="15"/>
  <c r="CR43" i="15"/>
  <c r="CJ43" i="15"/>
  <c r="CB43" i="15"/>
  <c r="BT43" i="15"/>
  <c r="ET43" i="15"/>
  <c r="EP43" i="15"/>
  <c r="EL43" i="15"/>
  <c r="EH43" i="15"/>
  <c r="ED43" i="15"/>
  <c r="DZ43" i="15"/>
  <c r="DV43" i="15"/>
  <c r="DR43" i="15"/>
  <c r="DN43" i="15"/>
  <c r="DJ43" i="15"/>
  <c r="DF43" i="15"/>
  <c r="DB43" i="15"/>
  <c r="CX43" i="15"/>
  <c r="CT43" i="15"/>
  <c r="CP43" i="15"/>
  <c r="CL43" i="15"/>
  <c r="CH43" i="15"/>
  <c r="CD43" i="15"/>
  <c r="BZ43" i="15"/>
  <c r="BV43" i="15"/>
  <c r="BR43" i="15"/>
  <c r="BN43" i="15"/>
  <c r="BJ43" i="15"/>
  <c r="BH43" i="15"/>
  <c r="BF43" i="15"/>
  <c r="BD43" i="15"/>
  <c r="BB43" i="15"/>
  <c r="AZ43" i="15"/>
  <c r="AX43" i="15"/>
  <c r="AV43" i="15"/>
  <c r="AT43" i="15"/>
  <c r="AR43" i="15"/>
  <c r="AP43" i="15"/>
  <c r="AN43" i="15"/>
  <c r="AL43" i="15"/>
  <c r="AJ43" i="15"/>
  <c r="AH43" i="15"/>
  <c r="AF43" i="15"/>
  <c r="AD43" i="15"/>
  <c r="AB43" i="15"/>
  <c r="Z43" i="15"/>
  <c r="X43" i="15"/>
  <c r="V43" i="15"/>
  <c r="T43" i="15"/>
  <c r="R43" i="15"/>
  <c r="P43" i="15"/>
  <c r="N43" i="15"/>
  <c r="BK43" i="15"/>
  <c r="BI43" i="15"/>
  <c r="BG43" i="15"/>
  <c r="BE43" i="15"/>
  <c r="BC43" i="15"/>
  <c r="BA43" i="15"/>
  <c r="AY43" i="15"/>
  <c r="AW43" i="15"/>
  <c r="AU43" i="15"/>
  <c r="AS43" i="15"/>
  <c r="AQ43" i="15"/>
  <c r="AO43" i="15"/>
  <c r="AM43" i="15"/>
  <c r="AK43" i="15"/>
  <c r="AI43" i="15"/>
  <c r="AG43" i="15"/>
  <c r="AE43" i="15"/>
  <c r="AC43" i="15"/>
  <c r="AA43" i="15"/>
  <c r="Y43" i="15"/>
  <c r="W43" i="15"/>
  <c r="U43" i="15"/>
  <c r="S43" i="15"/>
  <c r="Q43" i="15"/>
  <c r="O43" i="15"/>
  <c r="M43" i="15"/>
  <c r="G233" i="14"/>
  <c r="G234" i="14"/>
  <c r="G232" i="14"/>
  <c r="G184" i="14"/>
  <c r="F171" i="14"/>
  <c r="G171" i="14" s="1"/>
  <c r="F172" i="14"/>
  <c r="G172" i="14" s="1"/>
  <c r="F173" i="14"/>
  <c r="G173" i="14" s="1"/>
  <c r="F174" i="14"/>
  <c r="G174" i="14" s="1"/>
  <c r="F175" i="14"/>
  <c r="G175" i="14" s="1"/>
  <c r="F176" i="14"/>
  <c r="G176" i="14" s="1"/>
  <c r="F177" i="14"/>
  <c r="G177" i="14" s="1"/>
  <c r="F178" i="14"/>
  <c r="G178" i="14" s="1"/>
  <c r="F179" i="14"/>
  <c r="G179" i="14" s="1"/>
  <c r="F180" i="14"/>
  <c r="G180" i="14" s="1"/>
  <c r="F116" i="14"/>
  <c r="F117" i="14"/>
  <c r="F118" i="14"/>
  <c r="F119" i="14"/>
  <c r="F120" i="14"/>
  <c r="F121" i="14"/>
  <c r="F122" i="14"/>
  <c r="F123" i="14"/>
  <c r="F98" i="14"/>
  <c r="F99" i="14"/>
  <c r="F100" i="14"/>
  <c r="F101" i="14"/>
  <c r="F102" i="14"/>
  <c r="F103" i="14"/>
  <c r="F104" i="14"/>
  <c r="F81" i="14"/>
  <c r="F82" i="14"/>
  <c r="F83" i="14"/>
  <c r="F59" i="14"/>
  <c r="F60" i="14"/>
  <c r="F61" i="14"/>
  <c r="F62" i="14"/>
  <c r="F63" i="14"/>
  <c r="F64" i="14"/>
  <c r="F65" i="14"/>
  <c r="F66" i="14"/>
  <c r="F67" i="14"/>
  <c r="F68" i="14"/>
  <c r="E41" i="14"/>
  <c r="G41" i="14" s="1"/>
  <c r="E42" i="14"/>
  <c r="G42" i="14" s="1"/>
  <c r="E43" i="14"/>
  <c r="G43" i="14" s="1"/>
  <c r="E44" i="14"/>
  <c r="G44" i="14" s="1"/>
  <c r="E45" i="14"/>
  <c r="G45" i="14" s="1"/>
  <c r="E46" i="14"/>
  <c r="G46" i="14" s="1"/>
  <c r="E47" i="14"/>
  <c r="G47" i="14" s="1"/>
  <c r="E48" i="14"/>
  <c r="G48" i="14" s="1"/>
  <c r="E49" i="14"/>
  <c r="G49" i="14" s="1"/>
  <c r="E50" i="14"/>
  <c r="G50" i="14" s="1"/>
  <c r="E113" i="15" l="1"/>
  <c r="F113" i="15"/>
  <c r="F112" i="15"/>
  <c r="J112" i="15"/>
  <c r="G112" i="15"/>
  <c r="K112" i="15"/>
  <c r="H112" i="15"/>
  <c r="I112" i="15"/>
  <c r="L112" i="15"/>
  <c r="G111" i="15"/>
  <c r="H111" i="15"/>
  <c r="D113" i="15"/>
  <c r="C113" i="15" l="1"/>
  <c r="C111" i="15"/>
  <c r="C112" i="15"/>
  <c r="C5" i="17" l="1"/>
  <c r="D4" i="15"/>
  <c r="EW37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AG59" i="15"/>
  <c r="AH59" i="15"/>
  <c r="AI59" i="15"/>
  <c r="AJ59" i="15"/>
  <c r="AK59" i="15"/>
  <c r="AL59" i="15"/>
  <c r="AM59" i="15"/>
  <c r="AN59" i="15"/>
  <c r="AO59" i="15"/>
  <c r="AP59" i="15"/>
  <c r="AQ59" i="15"/>
  <c r="AR59" i="15"/>
  <c r="AS59" i="15"/>
  <c r="AT59" i="15"/>
  <c r="AU59" i="15"/>
  <c r="AV59" i="15"/>
  <c r="AW59" i="15"/>
  <c r="AX59" i="15"/>
  <c r="AY59" i="15"/>
  <c r="AZ59" i="15"/>
  <c r="BA59" i="15"/>
  <c r="BB59" i="15"/>
  <c r="BC59" i="15"/>
  <c r="BD59" i="15"/>
  <c r="BE59" i="15"/>
  <c r="BF59" i="15"/>
  <c r="BG59" i="15"/>
  <c r="BH59" i="15"/>
  <c r="BI59" i="15"/>
  <c r="BJ59" i="15"/>
  <c r="BK59" i="15"/>
  <c r="BL59" i="15"/>
  <c r="BM59" i="15"/>
  <c r="BN59" i="15"/>
  <c r="BO59" i="15"/>
  <c r="BP59" i="15"/>
  <c r="BQ59" i="15"/>
  <c r="BR59" i="15"/>
  <c r="BS59" i="15"/>
  <c r="BT59" i="15"/>
  <c r="BU59" i="15"/>
  <c r="BV59" i="15"/>
  <c r="BW59" i="15"/>
  <c r="BX59" i="15"/>
  <c r="BY59" i="15"/>
  <c r="BZ59" i="15"/>
  <c r="CA59" i="15"/>
  <c r="CB59" i="15"/>
  <c r="CC59" i="15"/>
  <c r="CD59" i="15"/>
  <c r="CE59" i="15"/>
  <c r="CF59" i="15"/>
  <c r="CG59" i="15"/>
  <c r="CH59" i="15"/>
  <c r="CI59" i="15"/>
  <c r="CJ59" i="15"/>
  <c r="CK59" i="15"/>
  <c r="CL59" i="15"/>
  <c r="CM59" i="15"/>
  <c r="CN59" i="15"/>
  <c r="CO59" i="15"/>
  <c r="CP59" i="15"/>
  <c r="CQ59" i="15"/>
  <c r="CR59" i="15"/>
  <c r="CS59" i="15"/>
  <c r="CT59" i="15"/>
  <c r="CU59" i="15"/>
  <c r="CV59" i="15"/>
  <c r="CW59" i="15"/>
  <c r="CX59" i="15"/>
  <c r="CY59" i="15"/>
  <c r="CZ59" i="15"/>
  <c r="DA59" i="15"/>
  <c r="DB59" i="15"/>
  <c r="DC59" i="15"/>
  <c r="DD59" i="15"/>
  <c r="DE59" i="15"/>
  <c r="DF59" i="15"/>
  <c r="DG59" i="15"/>
  <c r="DH59" i="15"/>
  <c r="DI59" i="15"/>
  <c r="DJ59" i="15"/>
  <c r="DK59" i="15"/>
  <c r="DL59" i="15"/>
  <c r="DM59" i="15"/>
  <c r="DN59" i="15"/>
  <c r="DO59" i="15"/>
  <c r="DP59" i="15"/>
  <c r="DQ59" i="15"/>
  <c r="DR59" i="15"/>
  <c r="DS59" i="15"/>
  <c r="DT59" i="15"/>
  <c r="DU59" i="15"/>
  <c r="DV59" i="15"/>
  <c r="DW59" i="15"/>
  <c r="DX59" i="15"/>
  <c r="DY59" i="15"/>
  <c r="DZ59" i="15"/>
  <c r="EA59" i="15"/>
  <c r="EB59" i="15"/>
  <c r="EC59" i="15"/>
  <c r="ED59" i="15"/>
  <c r="EE59" i="15"/>
  <c r="EF59" i="15"/>
  <c r="EG59" i="15"/>
  <c r="EH59" i="15"/>
  <c r="EI59" i="15"/>
  <c r="EJ59" i="15"/>
  <c r="EK59" i="15"/>
  <c r="EL59" i="15"/>
  <c r="EM59" i="15"/>
  <c r="EN59" i="15"/>
  <c r="EO59" i="15"/>
  <c r="EP59" i="15"/>
  <c r="EQ59" i="15"/>
  <c r="ER59" i="15"/>
  <c r="ES59" i="15"/>
  <c r="ET59" i="15"/>
  <c r="EU59" i="15"/>
  <c r="EV59" i="15"/>
  <c r="EW59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AB60" i="15"/>
  <c r="AC60" i="15"/>
  <c r="AD60" i="15"/>
  <c r="AE60" i="15"/>
  <c r="AF60" i="15"/>
  <c r="AG60" i="15"/>
  <c r="AH60" i="15"/>
  <c r="AI60" i="15"/>
  <c r="AJ60" i="15"/>
  <c r="AK60" i="15"/>
  <c r="AL60" i="15"/>
  <c r="AM60" i="15"/>
  <c r="AN60" i="15"/>
  <c r="AO60" i="15"/>
  <c r="AP60" i="15"/>
  <c r="AQ60" i="15"/>
  <c r="AR60" i="15"/>
  <c r="AS60" i="15"/>
  <c r="AT60" i="15"/>
  <c r="AU60" i="15"/>
  <c r="AV60" i="15"/>
  <c r="AW60" i="15"/>
  <c r="AX60" i="15"/>
  <c r="AY60" i="15"/>
  <c r="AZ60" i="15"/>
  <c r="BA60" i="15"/>
  <c r="BB60" i="15"/>
  <c r="BC60" i="15"/>
  <c r="BD60" i="15"/>
  <c r="BE60" i="15"/>
  <c r="BF60" i="15"/>
  <c r="BG60" i="15"/>
  <c r="BH60" i="15"/>
  <c r="BI60" i="15"/>
  <c r="BJ60" i="15"/>
  <c r="BK60" i="15"/>
  <c r="BL60" i="15"/>
  <c r="BM60" i="15"/>
  <c r="BN60" i="15"/>
  <c r="BO60" i="15"/>
  <c r="BP60" i="15"/>
  <c r="BQ60" i="15"/>
  <c r="BR60" i="15"/>
  <c r="BS60" i="15"/>
  <c r="BT60" i="15"/>
  <c r="BU60" i="15"/>
  <c r="BV60" i="15"/>
  <c r="BW60" i="15"/>
  <c r="BX60" i="15"/>
  <c r="BY60" i="15"/>
  <c r="BZ60" i="15"/>
  <c r="CA60" i="15"/>
  <c r="CB60" i="15"/>
  <c r="CC60" i="15"/>
  <c r="CD60" i="15"/>
  <c r="CE60" i="15"/>
  <c r="CF60" i="15"/>
  <c r="CG60" i="15"/>
  <c r="CH60" i="15"/>
  <c r="CI60" i="15"/>
  <c r="CJ60" i="15"/>
  <c r="CK60" i="15"/>
  <c r="CL60" i="15"/>
  <c r="CM60" i="15"/>
  <c r="CN60" i="15"/>
  <c r="CO60" i="15"/>
  <c r="CP60" i="15"/>
  <c r="CQ60" i="15"/>
  <c r="CR60" i="15"/>
  <c r="CS60" i="15"/>
  <c r="CT60" i="15"/>
  <c r="CU60" i="15"/>
  <c r="CV60" i="15"/>
  <c r="CW60" i="15"/>
  <c r="CX60" i="15"/>
  <c r="CY60" i="15"/>
  <c r="CZ60" i="15"/>
  <c r="DA60" i="15"/>
  <c r="DB60" i="15"/>
  <c r="DC60" i="15"/>
  <c r="DD60" i="15"/>
  <c r="DE60" i="15"/>
  <c r="DF60" i="15"/>
  <c r="DG60" i="15"/>
  <c r="DH60" i="15"/>
  <c r="DI60" i="15"/>
  <c r="DJ60" i="15"/>
  <c r="DK60" i="15"/>
  <c r="DL60" i="15"/>
  <c r="DM60" i="15"/>
  <c r="DN60" i="15"/>
  <c r="DO60" i="15"/>
  <c r="DP60" i="15"/>
  <c r="DQ60" i="15"/>
  <c r="DR60" i="15"/>
  <c r="DS60" i="15"/>
  <c r="DT60" i="15"/>
  <c r="DU60" i="15"/>
  <c r="DV60" i="15"/>
  <c r="DW60" i="15"/>
  <c r="DX60" i="15"/>
  <c r="DY60" i="15"/>
  <c r="DZ60" i="15"/>
  <c r="EA60" i="15"/>
  <c r="EB60" i="15"/>
  <c r="EC60" i="15"/>
  <c r="ED60" i="15"/>
  <c r="EE60" i="15"/>
  <c r="EF60" i="15"/>
  <c r="EG60" i="15"/>
  <c r="EH60" i="15"/>
  <c r="EI60" i="15"/>
  <c r="EJ60" i="15"/>
  <c r="EK60" i="15"/>
  <c r="EL60" i="15"/>
  <c r="EM60" i="15"/>
  <c r="EN60" i="15"/>
  <c r="EO60" i="15"/>
  <c r="EP60" i="15"/>
  <c r="EQ60" i="15"/>
  <c r="ER60" i="15"/>
  <c r="ES60" i="15"/>
  <c r="ET60" i="15"/>
  <c r="EU60" i="15"/>
  <c r="EV60" i="15"/>
  <c r="EW60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Z61" i="15"/>
  <c r="AA61" i="15"/>
  <c r="AB61" i="15"/>
  <c r="AC61" i="15"/>
  <c r="AD61" i="15"/>
  <c r="AE61" i="15"/>
  <c r="AF61" i="15"/>
  <c r="AG61" i="15"/>
  <c r="AH61" i="15"/>
  <c r="AI61" i="15"/>
  <c r="AJ61" i="15"/>
  <c r="AK61" i="15"/>
  <c r="AL61" i="15"/>
  <c r="AM61" i="15"/>
  <c r="AN61" i="15"/>
  <c r="AO61" i="15"/>
  <c r="AP61" i="15"/>
  <c r="AQ61" i="15"/>
  <c r="AR61" i="15"/>
  <c r="AS61" i="15"/>
  <c r="AT61" i="15"/>
  <c r="AU61" i="15"/>
  <c r="AV61" i="15"/>
  <c r="AW61" i="15"/>
  <c r="AX61" i="15"/>
  <c r="AY61" i="15"/>
  <c r="AZ61" i="15"/>
  <c r="BA61" i="15"/>
  <c r="BB61" i="15"/>
  <c r="BC61" i="15"/>
  <c r="BD61" i="15"/>
  <c r="BE61" i="15"/>
  <c r="BF61" i="15"/>
  <c r="BG61" i="15"/>
  <c r="BH61" i="15"/>
  <c r="BI61" i="15"/>
  <c r="BJ61" i="15"/>
  <c r="BK61" i="15"/>
  <c r="BL61" i="15"/>
  <c r="BM61" i="15"/>
  <c r="BN61" i="15"/>
  <c r="BO61" i="15"/>
  <c r="BP61" i="15"/>
  <c r="BQ61" i="15"/>
  <c r="BR61" i="15"/>
  <c r="BS61" i="15"/>
  <c r="BT61" i="15"/>
  <c r="BU61" i="15"/>
  <c r="BV61" i="15"/>
  <c r="BW61" i="15"/>
  <c r="BX61" i="15"/>
  <c r="BY61" i="15"/>
  <c r="BZ61" i="15"/>
  <c r="CA61" i="15"/>
  <c r="CB61" i="15"/>
  <c r="CC61" i="15"/>
  <c r="CD61" i="15"/>
  <c r="CE61" i="15"/>
  <c r="CF61" i="15"/>
  <c r="CG61" i="15"/>
  <c r="CH61" i="15"/>
  <c r="CI61" i="15"/>
  <c r="CJ61" i="15"/>
  <c r="CK61" i="15"/>
  <c r="CL61" i="15"/>
  <c r="CM61" i="15"/>
  <c r="CN61" i="15"/>
  <c r="CO61" i="15"/>
  <c r="CP61" i="15"/>
  <c r="CQ61" i="15"/>
  <c r="CR61" i="15"/>
  <c r="CS61" i="15"/>
  <c r="CT61" i="15"/>
  <c r="CU61" i="15"/>
  <c r="CV61" i="15"/>
  <c r="CW61" i="15"/>
  <c r="CX61" i="15"/>
  <c r="CY61" i="15"/>
  <c r="CZ61" i="15"/>
  <c r="DA61" i="15"/>
  <c r="DB61" i="15"/>
  <c r="DC61" i="15"/>
  <c r="DD61" i="15"/>
  <c r="DE61" i="15"/>
  <c r="DF61" i="15"/>
  <c r="DG61" i="15"/>
  <c r="DH61" i="15"/>
  <c r="DI61" i="15"/>
  <c r="DJ61" i="15"/>
  <c r="DK61" i="15"/>
  <c r="DL61" i="15"/>
  <c r="DM61" i="15"/>
  <c r="DN61" i="15"/>
  <c r="DO61" i="15"/>
  <c r="DP61" i="15"/>
  <c r="DQ61" i="15"/>
  <c r="DR61" i="15"/>
  <c r="DS61" i="15"/>
  <c r="DT61" i="15"/>
  <c r="DU61" i="15"/>
  <c r="DV61" i="15"/>
  <c r="DW61" i="15"/>
  <c r="DX61" i="15"/>
  <c r="DY61" i="15"/>
  <c r="DZ61" i="15"/>
  <c r="EA61" i="15"/>
  <c r="EB61" i="15"/>
  <c r="EC61" i="15"/>
  <c r="ED61" i="15"/>
  <c r="EE61" i="15"/>
  <c r="EF61" i="15"/>
  <c r="EG61" i="15"/>
  <c r="EH61" i="15"/>
  <c r="EI61" i="15"/>
  <c r="EJ61" i="15"/>
  <c r="EK61" i="15"/>
  <c r="EL61" i="15"/>
  <c r="EM61" i="15"/>
  <c r="EN61" i="15"/>
  <c r="EO61" i="15"/>
  <c r="EP61" i="15"/>
  <c r="EQ61" i="15"/>
  <c r="ER61" i="15"/>
  <c r="ES61" i="15"/>
  <c r="ET61" i="15"/>
  <c r="EU61" i="15"/>
  <c r="EV61" i="15"/>
  <c r="EW61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AA62" i="15"/>
  <c r="AB62" i="15"/>
  <c r="AC62" i="15"/>
  <c r="AD62" i="15"/>
  <c r="AE62" i="15"/>
  <c r="AF62" i="15"/>
  <c r="AG62" i="15"/>
  <c r="AH62" i="15"/>
  <c r="AI62" i="15"/>
  <c r="AJ62" i="15"/>
  <c r="AK62" i="15"/>
  <c r="AL62" i="15"/>
  <c r="AM62" i="15"/>
  <c r="AN62" i="15"/>
  <c r="AO62" i="15"/>
  <c r="AP62" i="15"/>
  <c r="AQ62" i="15"/>
  <c r="AR62" i="15"/>
  <c r="AS62" i="15"/>
  <c r="AT62" i="15"/>
  <c r="AU62" i="15"/>
  <c r="AV62" i="15"/>
  <c r="AW62" i="15"/>
  <c r="AX62" i="15"/>
  <c r="AY62" i="15"/>
  <c r="AZ62" i="15"/>
  <c r="BA62" i="15"/>
  <c r="BB62" i="15"/>
  <c r="BC62" i="15"/>
  <c r="BD62" i="15"/>
  <c r="BE62" i="15"/>
  <c r="BF62" i="15"/>
  <c r="BG62" i="15"/>
  <c r="BH62" i="15"/>
  <c r="BI62" i="15"/>
  <c r="BJ62" i="15"/>
  <c r="BK62" i="15"/>
  <c r="BL62" i="15"/>
  <c r="BM62" i="15"/>
  <c r="BN62" i="15"/>
  <c r="BO62" i="15"/>
  <c r="BP62" i="15"/>
  <c r="BQ62" i="15"/>
  <c r="BR62" i="15"/>
  <c r="BS62" i="15"/>
  <c r="BT62" i="15"/>
  <c r="BU62" i="15"/>
  <c r="BV62" i="15"/>
  <c r="BW62" i="15"/>
  <c r="BX62" i="15"/>
  <c r="BY62" i="15"/>
  <c r="BZ62" i="15"/>
  <c r="CA62" i="15"/>
  <c r="CB62" i="15"/>
  <c r="CC62" i="15"/>
  <c r="CD62" i="15"/>
  <c r="CE62" i="15"/>
  <c r="CF62" i="15"/>
  <c r="CG62" i="15"/>
  <c r="CH62" i="15"/>
  <c r="CI62" i="15"/>
  <c r="CJ62" i="15"/>
  <c r="CK62" i="15"/>
  <c r="CL62" i="15"/>
  <c r="CM62" i="15"/>
  <c r="CN62" i="15"/>
  <c r="CO62" i="15"/>
  <c r="CP62" i="15"/>
  <c r="CQ62" i="15"/>
  <c r="CR62" i="15"/>
  <c r="CS62" i="15"/>
  <c r="CT62" i="15"/>
  <c r="CU62" i="15"/>
  <c r="CV62" i="15"/>
  <c r="CW62" i="15"/>
  <c r="CX62" i="15"/>
  <c r="CY62" i="15"/>
  <c r="CZ62" i="15"/>
  <c r="DA62" i="15"/>
  <c r="DB62" i="15"/>
  <c r="DC62" i="15"/>
  <c r="DD62" i="15"/>
  <c r="DE62" i="15"/>
  <c r="DF62" i="15"/>
  <c r="DG62" i="15"/>
  <c r="DH62" i="15"/>
  <c r="DI62" i="15"/>
  <c r="DJ62" i="15"/>
  <c r="DK62" i="15"/>
  <c r="DL62" i="15"/>
  <c r="DM62" i="15"/>
  <c r="DN62" i="15"/>
  <c r="DO62" i="15"/>
  <c r="DP62" i="15"/>
  <c r="DQ62" i="15"/>
  <c r="DR62" i="15"/>
  <c r="DS62" i="15"/>
  <c r="DT62" i="15"/>
  <c r="DU62" i="15"/>
  <c r="DV62" i="15"/>
  <c r="DW62" i="15"/>
  <c r="DX62" i="15"/>
  <c r="DY62" i="15"/>
  <c r="DZ62" i="15"/>
  <c r="EA62" i="15"/>
  <c r="EB62" i="15"/>
  <c r="EC62" i="15"/>
  <c r="ED62" i="15"/>
  <c r="EE62" i="15"/>
  <c r="EF62" i="15"/>
  <c r="EG62" i="15"/>
  <c r="EH62" i="15"/>
  <c r="EI62" i="15"/>
  <c r="EJ62" i="15"/>
  <c r="EK62" i="15"/>
  <c r="EL62" i="15"/>
  <c r="EM62" i="15"/>
  <c r="EN62" i="15"/>
  <c r="EO62" i="15"/>
  <c r="EP62" i="15"/>
  <c r="EQ62" i="15"/>
  <c r="ER62" i="15"/>
  <c r="ES62" i="15"/>
  <c r="ET62" i="15"/>
  <c r="EU62" i="15"/>
  <c r="EV62" i="15"/>
  <c r="EW62" i="15"/>
  <c r="F64" i="15"/>
  <c r="F106" i="15" s="1"/>
  <c r="G64" i="15"/>
  <c r="G106" i="15" s="1"/>
  <c r="H64" i="15"/>
  <c r="H106" i="15" s="1"/>
  <c r="I64" i="15"/>
  <c r="I106" i="15" s="1"/>
  <c r="J64" i="15"/>
  <c r="J106" i="15" s="1"/>
  <c r="K64" i="15"/>
  <c r="L64" i="15"/>
  <c r="L106" i="15" s="1"/>
  <c r="M64" i="15"/>
  <c r="M106" i="15" s="1"/>
  <c r="N64" i="15"/>
  <c r="N106" i="15" s="1"/>
  <c r="O64" i="15"/>
  <c r="O106" i="15" s="1"/>
  <c r="P64" i="15"/>
  <c r="P106" i="15" s="1"/>
  <c r="Q64" i="15"/>
  <c r="Q106" i="15" s="1"/>
  <c r="R64" i="15"/>
  <c r="R106" i="15" s="1"/>
  <c r="S64" i="15"/>
  <c r="S106" i="15" s="1"/>
  <c r="T64" i="15"/>
  <c r="T106" i="15" s="1"/>
  <c r="U64" i="15"/>
  <c r="U106" i="15" s="1"/>
  <c r="V64" i="15"/>
  <c r="V106" i="15" s="1"/>
  <c r="W64" i="15"/>
  <c r="W106" i="15" s="1"/>
  <c r="X64" i="15"/>
  <c r="X106" i="15" s="1"/>
  <c r="Y64" i="15"/>
  <c r="Y106" i="15" s="1"/>
  <c r="Z64" i="15"/>
  <c r="Z106" i="15" s="1"/>
  <c r="AA64" i="15"/>
  <c r="AA106" i="15" s="1"/>
  <c r="AB64" i="15"/>
  <c r="AB106" i="15" s="1"/>
  <c r="AC64" i="15"/>
  <c r="AC106" i="15" s="1"/>
  <c r="AD64" i="15"/>
  <c r="AD106" i="15" s="1"/>
  <c r="AE64" i="15"/>
  <c r="AE106" i="15" s="1"/>
  <c r="AF64" i="15"/>
  <c r="AF106" i="15" s="1"/>
  <c r="AG64" i="15"/>
  <c r="AG106" i="15" s="1"/>
  <c r="AH64" i="15"/>
  <c r="AH106" i="15" s="1"/>
  <c r="AI64" i="15"/>
  <c r="AI106" i="15" s="1"/>
  <c r="AJ64" i="15"/>
  <c r="AJ106" i="15" s="1"/>
  <c r="AK64" i="15"/>
  <c r="AK106" i="15" s="1"/>
  <c r="AL64" i="15"/>
  <c r="AL106" i="15" s="1"/>
  <c r="AM64" i="15"/>
  <c r="AM106" i="15" s="1"/>
  <c r="AN64" i="15"/>
  <c r="AN106" i="15" s="1"/>
  <c r="AO64" i="15"/>
  <c r="AO106" i="15" s="1"/>
  <c r="AP64" i="15"/>
  <c r="AP106" i="15" s="1"/>
  <c r="AQ64" i="15"/>
  <c r="AQ106" i="15" s="1"/>
  <c r="AR64" i="15"/>
  <c r="AR106" i="15" s="1"/>
  <c r="AS64" i="15"/>
  <c r="AS106" i="15" s="1"/>
  <c r="AT64" i="15"/>
  <c r="AT106" i="15" s="1"/>
  <c r="AU64" i="15"/>
  <c r="AU106" i="15" s="1"/>
  <c r="AV64" i="15"/>
  <c r="AV106" i="15" s="1"/>
  <c r="AW64" i="15"/>
  <c r="AW106" i="15" s="1"/>
  <c r="AX64" i="15"/>
  <c r="AX106" i="15" s="1"/>
  <c r="AY64" i="15"/>
  <c r="AY106" i="15" s="1"/>
  <c r="AZ64" i="15"/>
  <c r="AZ106" i="15" s="1"/>
  <c r="BA64" i="15"/>
  <c r="BA106" i="15" s="1"/>
  <c r="BB64" i="15"/>
  <c r="BB106" i="15" s="1"/>
  <c r="BC64" i="15"/>
  <c r="BC106" i="15" s="1"/>
  <c r="BD64" i="15"/>
  <c r="BD106" i="15" s="1"/>
  <c r="BE64" i="15"/>
  <c r="BE106" i="15" s="1"/>
  <c r="BF64" i="15"/>
  <c r="BF106" i="15" s="1"/>
  <c r="BG64" i="15"/>
  <c r="BG106" i="15" s="1"/>
  <c r="BH64" i="15"/>
  <c r="BH106" i="15" s="1"/>
  <c r="BI64" i="15"/>
  <c r="BI106" i="15" s="1"/>
  <c r="BJ64" i="15"/>
  <c r="BJ106" i="15" s="1"/>
  <c r="BK64" i="15"/>
  <c r="BK106" i="15" s="1"/>
  <c r="BL64" i="15"/>
  <c r="BL106" i="15" s="1"/>
  <c r="BM64" i="15"/>
  <c r="BM106" i="15" s="1"/>
  <c r="BN64" i="15"/>
  <c r="BN106" i="15" s="1"/>
  <c r="BO64" i="15"/>
  <c r="BO106" i="15" s="1"/>
  <c r="BP64" i="15"/>
  <c r="BP106" i="15" s="1"/>
  <c r="BQ64" i="15"/>
  <c r="BQ106" i="15" s="1"/>
  <c r="BR64" i="15"/>
  <c r="BR106" i="15" s="1"/>
  <c r="BS64" i="15"/>
  <c r="BS106" i="15" s="1"/>
  <c r="BT64" i="15"/>
  <c r="BT106" i="15" s="1"/>
  <c r="BU64" i="15"/>
  <c r="BU106" i="15" s="1"/>
  <c r="BV64" i="15"/>
  <c r="BV106" i="15" s="1"/>
  <c r="BW64" i="15"/>
  <c r="BW106" i="15" s="1"/>
  <c r="BX64" i="15"/>
  <c r="BX106" i="15" s="1"/>
  <c r="BY64" i="15"/>
  <c r="BY106" i="15" s="1"/>
  <c r="BZ64" i="15"/>
  <c r="BZ106" i="15" s="1"/>
  <c r="CA64" i="15"/>
  <c r="CA106" i="15" s="1"/>
  <c r="CB64" i="15"/>
  <c r="CB106" i="15" s="1"/>
  <c r="CC64" i="15"/>
  <c r="CC106" i="15" s="1"/>
  <c r="CD64" i="15"/>
  <c r="CD106" i="15" s="1"/>
  <c r="CE64" i="15"/>
  <c r="CE106" i="15" s="1"/>
  <c r="CF64" i="15"/>
  <c r="CF106" i="15" s="1"/>
  <c r="CG64" i="15"/>
  <c r="CG106" i="15" s="1"/>
  <c r="CH64" i="15"/>
  <c r="CH106" i="15" s="1"/>
  <c r="CI64" i="15"/>
  <c r="CI106" i="15" s="1"/>
  <c r="CJ64" i="15"/>
  <c r="CJ106" i="15" s="1"/>
  <c r="CK64" i="15"/>
  <c r="CK106" i="15" s="1"/>
  <c r="CL64" i="15"/>
  <c r="CL106" i="15" s="1"/>
  <c r="CM64" i="15"/>
  <c r="CM106" i="15" s="1"/>
  <c r="CN64" i="15"/>
  <c r="CN106" i="15" s="1"/>
  <c r="CO64" i="15"/>
  <c r="CO106" i="15" s="1"/>
  <c r="CP64" i="15"/>
  <c r="CP106" i="15" s="1"/>
  <c r="CQ64" i="15"/>
  <c r="CQ106" i="15" s="1"/>
  <c r="CR64" i="15"/>
  <c r="CR106" i="15" s="1"/>
  <c r="CS64" i="15"/>
  <c r="CS106" i="15" s="1"/>
  <c r="CT64" i="15"/>
  <c r="CT106" i="15" s="1"/>
  <c r="CU64" i="15"/>
  <c r="CU106" i="15" s="1"/>
  <c r="CV64" i="15"/>
  <c r="CV106" i="15" s="1"/>
  <c r="CW64" i="15"/>
  <c r="CW106" i="15" s="1"/>
  <c r="CX64" i="15"/>
  <c r="CX106" i="15" s="1"/>
  <c r="CY64" i="15"/>
  <c r="CY106" i="15" s="1"/>
  <c r="CZ64" i="15"/>
  <c r="CZ106" i="15" s="1"/>
  <c r="DA64" i="15"/>
  <c r="DA106" i="15" s="1"/>
  <c r="DB64" i="15"/>
  <c r="DB106" i="15" s="1"/>
  <c r="DC64" i="15"/>
  <c r="DC106" i="15" s="1"/>
  <c r="DD64" i="15"/>
  <c r="DD106" i="15" s="1"/>
  <c r="DE64" i="15"/>
  <c r="DE106" i="15" s="1"/>
  <c r="DF64" i="15"/>
  <c r="DF106" i="15" s="1"/>
  <c r="DG64" i="15"/>
  <c r="DG106" i="15" s="1"/>
  <c r="DH64" i="15"/>
  <c r="DH106" i="15" s="1"/>
  <c r="DI64" i="15"/>
  <c r="DI106" i="15" s="1"/>
  <c r="DJ64" i="15"/>
  <c r="DJ106" i="15" s="1"/>
  <c r="DK64" i="15"/>
  <c r="DK106" i="15" s="1"/>
  <c r="DL64" i="15"/>
  <c r="DL106" i="15" s="1"/>
  <c r="DM64" i="15"/>
  <c r="DM106" i="15" s="1"/>
  <c r="DN64" i="15"/>
  <c r="DN106" i="15" s="1"/>
  <c r="DO64" i="15"/>
  <c r="DO106" i="15" s="1"/>
  <c r="DP64" i="15"/>
  <c r="DP106" i="15" s="1"/>
  <c r="DQ64" i="15"/>
  <c r="DQ106" i="15" s="1"/>
  <c r="DR64" i="15"/>
  <c r="DR106" i="15" s="1"/>
  <c r="DS64" i="15"/>
  <c r="DS106" i="15" s="1"/>
  <c r="DT64" i="15"/>
  <c r="DT106" i="15" s="1"/>
  <c r="DU64" i="15"/>
  <c r="DU106" i="15" s="1"/>
  <c r="DV64" i="15"/>
  <c r="DV106" i="15" s="1"/>
  <c r="DW64" i="15"/>
  <c r="DW106" i="15" s="1"/>
  <c r="DX64" i="15"/>
  <c r="DX106" i="15" s="1"/>
  <c r="DY64" i="15"/>
  <c r="DY106" i="15" s="1"/>
  <c r="DZ64" i="15"/>
  <c r="DZ106" i="15" s="1"/>
  <c r="EA64" i="15"/>
  <c r="EA106" i="15" s="1"/>
  <c r="EB64" i="15"/>
  <c r="EB106" i="15" s="1"/>
  <c r="EC64" i="15"/>
  <c r="EC106" i="15" s="1"/>
  <c r="ED64" i="15"/>
  <c r="ED106" i="15" s="1"/>
  <c r="EE64" i="15"/>
  <c r="EE106" i="15" s="1"/>
  <c r="EF64" i="15"/>
  <c r="EF106" i="15" s="1"/>
  <c r="EG64" i="15"/>
  <c r="EG106" i="15" s="1"/>
  <c r="EH64" i="15"/>
  <c r="EH106" i="15" s="1"/>
  <c r="EI64" i="15"/>
  <c r="EI106" i="15" s="1"/>
  <c r="EJ64" i="15"/>
  <c r="EJ106" i="15" s="1"/>
  <c r="EK64" i="15"/>
  <c r="EK106" i="15" s="1"/>
  <c r="EL64" i="15"/>
  <c r="EL106" i="15" s="1"/>
  <c r="EM64" i="15"/>
  <c r="EM106" i="15" s="1"/>
  <c r="EN64" i="15"/>
  <c r="EN106" i="15" s="1"/>
  <c r="EO64" i="15"/>
  <c r="EO106" i="15" s="1"/>
  <c r="EP64" i="15"/>
  <c r="EP106" i="15" s="1"/>
  <c r="EQ64" i="15"/>
  <c r="EQ106" i="15" s="1"/>
  <c r="ER64" i="15"/>
  <c r="ER106" i="15" s="1"/>
  <c r="ES64" i="15"/>
  <c r="ES106" i="15" s="1"/>
  <c r="ET64" i="15"/>
  <c r="ET106" i="15" s="1"/>
  <c r="EU64" i="15"/>
  <c r="EU106" i="15" s="1"/>
  <c r="EV64" i="15"/>
  <c r="EV106" i="15" s="1"/>
  <c r="EW64" i="15"/>
  <c r="EW106" i="15" s="1"/>
  <c r="D65" i="15"/>
  <c r="E65" i="15"/>
  <c r="E107" i="15" s="1"/>
  <c r="F65" i="15"/>
  <c r="F107" i="15" s="1"/>
  <c r="G65" i="15"/>
  <c r="G107" i="15" s="1"/>
  <c r="H65" i="15"/>
  <c r="H107" i="15" s="1"/>
  <c r="I65" i="15"/>
  <c r="I107" i="15" s="1"/>
  <c r="J65" i="15"/>
  <c r="J107" i="15" s="1"/>
  <c r="K65" i="15"/>
  <c r="K107" i="15" s="1"/>
  <c r="L65" i="15"/>
  <c r="L107" i="15" s="1"/>
  <c r="M65" i="15"/>
  <c r="M107" i="15" s="1"/>
  <c r="N65" i="15"/>
  <c r="N107" i="15" s="1"/>
  <c r="O65" i="15"/>
  <c r="O107" i="15" s="1"/>
  <c r="P65" i="15"/>
  <c r="P107" i="15" s="1"/>
  <c r="Q65" i="15"/>
  <c r="Q107" i="15" s="1"/>
  <c r="R65" i="15"/>
  <c r="R107" i="15" s="1"/>
  <c r="S65" i="15"/>
  <c r="S107" i="15" s="1"/>
  <c r="T65" i="15"/>
  <c r="T107" i="15" s="1"/>
  <c r="U65" i="15"/>
  <c r="U107" i="15" s="1"/>
  <c r="V65" i="15"/>
  <c r="V107" i="15" s="1"/>
  <c r="W65" i="15"/>
  <c r="W107" i="15" s="1"/>
  <c r="X65" i="15"/>
  <c r="X107" i="15" s="1"/>
  <c r="Y65" i="15"/>
  <c r="Y107" i="15" s="1"/>
  <c r="Z65" i="15"/>
  <c r="Z107" i="15" s="1"/>
  <c r="AA65" i="15"/>
  <c r="AA107" i="15" s="1"/>
  <c r="AB65" i="15"/>
  <c r="AB107" i="15" s="1"/>
  <c r="AC65" i="15"/>
  <c r="AC107" i="15" s="1"/>
  <c r="AD65" i="15"/>
  <c r="AD107" i="15" s="1"/>
  <c r="AE65" i="15"/>
  <c r="AE107" i="15" s="1"/>
  <c r="AF65" i="15"/>
  <c r="AF107" i="15" s="1"/>
  <c r="AG65" i="15"/>
  <c r="AG107" i="15" s="1"/>
  <c r="AH65" i="15"/>
  <c r="AH107" i="15" s="1"/>
  <c r="AI65" i="15"/>
  <c r="AI107" i="15" s="1"/>
  <c r="AJ65" i="15"/>
  <c r="AJ107" i="15" s="1"/>
  <c r="AK65" i="15"/>
  <c r="AK107" i="15" s="1"/>
  <c r="AL65" i="15"/>
  <c r="AL107" i="15" s="1"/>
  <c r="AM65" i="15"/>
  <c r="AM107" i="15" s="1"/>
  <c r="AN65" i="15"/>
  <c r="AN107" i="15" s="1"/>
  <c r="AO65" i="15"/>
  <c r="AO107" i="15" s="1"/>
  <c r="AP65" i="15"/>
  <c r="AP107" i="15" s="1"/>
  <c r="AQ65" i="15"/>
  <c r="AQ107" i="15" s="1"/>
  <c r="AR65" i="15"/>
  <c r="AR107" i="15" s="1"/>
  <c r="AS65" i="15"/>
  <c r="AS107" i="15" s="1"/>
  <c r="AT65" i="15"/>
  <c r="AT107" i="15" s="1"/>
  <c r="AU65" i="15"/>
  <c r="AU107" i="15" s="1"/>
  <c r="AV65" i="15"/>
  <c r="AV107" i="15" s="1"/>
  <c r="AW65" i="15"/>
  <c r="AW107" i="15" s="1"/>
  <c r="AX65" i="15"/>
  <c r="AX107" i="15" s="1"/>
  <c r="AY65" i="15"/>
  <c r="AY107" i="15" s="1"/>
  <c r="AZ65" i="15"/>
  <c r="AZ107" i="15" s="1"/>
  <c r="BA65" i="15"/>
  <c r="BA107" i="15" s="1"/>
  <c r="BB65" i="15"/>
  <c r="BB107" i="15" s="1"/>
  <c r="BC65" i="15"/>
  <c r="BC107" i="15" s="1"/>
  <c r="BD65" i="15"/>
  <c r="BD107" i="15" s="1"/>
  <c r="BE65" i="15"/>
  <c r="BE107" i="15" s="1"/>
  <c r="BF65" i="15"/>
  <c r="BF107" i="15" s="1"/>
  <c r="BG65" i="15"/>
  <c r="BG107" i="15" s="1"/>
  <c r="BH65" i="15"/>
  <c r="BH107" i="15" s="1"/>
  <c r="BI65" i="15"/>
  <c r="BI107" i="15" s="1"/>
  <c r="BJ65" i="15"/>
  <c r="BJ107" i="15" s="1"/>
  <c r="BK65" i="15"/>
  <c r="BK107" i="15" s="1"/>
  <c r="BL65" i="15"/>
  <c r="BL107" i="15" s="1"/>
  <c r="BM65" i="15"/>
  <c r="BM107" i="15" s="1"/>
  <c r="BN65" i="15"/>
  <c r="BN107" i="15" s="1"/>
  <c r="BO65" i="15"/>
  <c r="BO107" i="15" s="1"/>
  <c r="BP65" i="15"/>
  <c r="BP107" i="15" s="1"/>
  <c r="BQ65" i="15"/>
  <c r="BQ107" i="15" s="1"/>
  <c r="BR65" i="15"/>
  <c r="BR107" i="15" s="1"/>
  <c r="BS65" i="15"/>
  <c r="BS107" i="15" s="1"/>
  <c r="BT65" i="15"/>
  <c r="BT107" i="15" s="1"/>
  <c r="BU65" i="15"/>
  <c r="BU107" i="15" s="1"/>
  <c r="BV65" i="15"/>
  <c r="BV107" i="15" s="1"/>
  <c r="BW65" i="15"/>
  <c r="BW107" i="15" s="1"/>
  <c r="BX65" i="15"/>
  <c r="BX107" i="15" s="1"/>
  <c r="BY65" i="15"/>
  <c r="BY107" i="15" s="1"/>
  <c r="BZ65" i="15"/>
  <c r="BZ107" i="15" s="1"/>
  <c r="CA65" i="15"/>
  <c r="CA107" i="15" s="1"/>
  <c r="CB65" i="15"/>
  <c r="CB107" i="15" s="1"/>
  <c r="CC65" i="15"/>
  <c r="CC107" i="15" s="1"/>
  <c r="CD65" i="15"/>
  <c r="CD107" i="15" s="1"/>
  <c r="CE65" i="15"/>
  <c r="CE107" i="15" s="1"/>
  <c r="CF65" i="15"/>
  <c r="CF107" i="15" s="1"/>
  <c r="CG65" i="15"/>
  <c r="CG107" i="15" s="1"/>
  <c r="CH65" i="15"/>
  <c r="CH107" i="15" s="1"/>
  <c r="CI65" i="15"/>
  <c r="CI107" i="15" s="1"/>
  <c r="CJ65" i="15"/>
  <c r="CJ107" i="15" s="1"/>
  <c r="CK65" i="15"/>
  <c r="CK107" i="15" s="1"/>
  <c r="CL65" i="15"/>
  <c r="CL107" i="15" s="1"/>
  <c r="CM65" i="15"/>
  <c r="CM107" i="15" s="1"/>
  <c r="CN65" i="15"/>
  <c r="CN107" i="15" s="1"/>
  <c r="CO65" i="15"/>
  <c r="CO107" i="15" s="1"/>
  <c r="CP65" i="15"/>
  <c r="CP107" i="15" s="1"/>
  <c r="CQ65" i="15"/>
  <c r="CQ107" i="15" s="1"/>
  <c r="CR65" i="15"/>
  <c r="CR107" i="15" s="1"/>
  <c r="CS65" i="15"/>
  <c r="CS107" i="15" s="1"/>
  <c r="CT65" i="15"/>
  <c r="CT107" i="15" s="1"/>
  <c r="CU65" i="15"/>
  <c r="CU107" i="15" s="1"/>
  <c r="CV65" i="15"/>
  <c r="CV107" i="15" s="1"/>
  <c r="CW65" i="15"/>
  <c r="CW107" i="15" s="1"/>
  <c r="CX65" i="15"/>
  <c r="CX107" i="15" s="1"/>
  <c r="CY65" i="15"/>
  <c r="CY107" i="15" s="1"/>
  <c r="CZ65" i="15"/>
  <c r="CZ107" i="15" s="1"/>
  <c r="DA65" i="15"/>
  <c r="DA107" i="15" s="1"/>
  <c r="DB65" i="15"/>
  <c r="DB107" i="15" s="1"/>
  <c r="DC65" i="15"/>
  <c r="DC107" i="15" s="1"/>
  <c r="DD65" i="15"/>
  <c r="DD107" i="15" s="1"/>
  <c r="DE65" i="15"/>
  <c r="DE107" i="15" s="1"/>
  <c r="DF65" i="15"/>
  <c r="DF107" i="15" s="1"/>
  <c r="DG65" i="15"/>
  <c r="DG107" i="15" s="1"/>
  <c r="DH65" i="15"/>
  <c r="DH107" i="15" s="1"/>
  <c r="DI65" i="15"/>
  <c r="DI107" i="15" s="1"/>
  <c r="DJ65" i="15"/>
  <c r="DJ107" i="15" s="1"/>
  <c r="DK65" i="15"/>
  <c r="DK107" i="15" s="1"/>
  <c r="DL65" i="15"/>
  <c r="DL107" i="15" s="1"/>
  <c r="DM65" i="15"/>
  <c r="DM107" i="15" s="1"/>
  <c r="DN65" i="15"/>
  <c r="DN107" i="15" s="1"/>
  <c r="DO65" i="15"/>
  <c r="DO107" i="15" s="1"/>
  <c r="DP65" i="15"/>
  <c r="DP107" i="15" s="1"/>
  <c r="DQ65" i="15"/>
  <c r="DQ107" i="15" s="1"/>
  <c r="DR65" i="15"/>
  <c r="DR107" i="15" s="1"/>
  <c r="DS65" i="15"/>
  <c r="DS107" i="15" s="1"/>
  <c r="DT65" i="15"/>
  <c r="DT107" i="15" s="1"/>
  <c r="DU65" i="15"/>
  <c r="DU107" i="15" s="1"/>
  <c r="DV65" i="15"/>
  <c r="DV107" i="15" s="1"/>
  <c r="DW65" i="15"/>
  <c r="DW107" i="15" s="1"/>
  <c r="DX65" i="15"/>
  <c r="DX107" i="15" s="1"/>
  <c r="DY65" i="15"/>
  <c r="DY107" i="15" s="1"/>
  <c r="DZ65" i="15"/>
  <c r="DZ107" i="15" s="1"/>
  <c r="EA65" i="15"/>
  <c r="EA107" i="15" s="1"/>
  <c r="EB65" i="15"/>
  <c r="EB107" i="15" s="1"/>
  <c r="EC65" i="15"/>
  <c r="EC107" i="15" s="1"/>
  <c r="ED65" i="15"/>
  <c r="ED107" i="15" s="1"/>
  <c r="EE65" i="15"/>
  <c r="EE107" i="15" s="1"/>
  <c r="EF65" i="15"/>
  <c r="EF107" i="15" s="1"/>
  <c r="EG65" i="15"/>
  <c r="EG107" i="15" s="1"/>
  <c r="EH65" i="15"/>
  <c r="EH107" i="15" s="1"/>
  <c r="EI65" i="15"/>
  <c r="EI107" i="15" s="1"/>
  <c r="EJ65" i="15"/>
  <c r="EJ107" i="15" s="1"/>
  <c r="EK65" i="15"/>
  <c r="EK107" i="15" s="1"/>
  <c r="EL65" i="15"/>
  <c r="EL107" i="15" s="1"/>
  <c r="EM65" i="15"/>
  <c r="EM107" i="15" s="1"/>
  <c r="EN65" i="15"/>
  <c r="EN107" i="15" s="1"/>
  <c r="EO65" i="15"/>
  <c r="EO107" i="15" s="1"/>
  <c r="EP65" i="15"/>
  <c r="EP107" i="15" s="1"/>
  <c r="EQ65" i="15"/>
  <c r="EQ107" i="15" s="1"/>
  <c r="ER65" i="15"/>
  <c r="ER107" i="15" s="1"/>
  <c r="ES65" i="15"/>
  <c r="ES107" i="15" s="1"/>
  <c r="ET65" i="15"/>
  <c r="ET107" i="15" s="1"/>
  <c r="EU65" i="15"/>
  <c r="EU107" i="15" s="1"/>
  <c r="EV65" i="15"/>
  <c r="EV107" i="15" s="1"/>
  <c r="EW65" i="15"/>
  <c r="EW107" i="15" s="1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AC66" i="15"/>
  <c r="AD66" i="15"/>
  <c r="AE66" i="15"/>
  <c r="AF66" i="15"/>
  <c r="AG66" i="15"/>
  <c r="AH66" i="15"/>
  <c r="AI66" i="15"/>
  <c r="AJ66" i="15"/>
  <c r="AK66" i="15"/>
  <c r="AL66" i="15"/>
  <c r="AM66" i="15"/>
  <c r="AN66" i="15"/>
  <c r="AO66" i="15"/>
  <c r="AP66" i="15"/>
  <c r="AQ66" i="15"/>
  <c r="AR66" i="15"/>
  <c r="AS66" i="15"/>
  <c r="AT66" i="15"/>
  <c r="AU66" i="15"/>
  <c r="AV66" i="15"/>
  <c r="AW66" i="15"/>
  <c r="AX66" i="15"/>
  <c r="AY66" i="15"/>
  <c r="AZ66" i="15"/>
  <c r="BA66" i="15"/>
  <c r="BB66" i="15"/>
  <c r="BC66" i="15"/>
  <c r="BD66" i="15"/>
  <c r="BE66" i="15"/>
  <c r="BF66" i="15"/>
  <c r="BG66" i="15"/>
  <c r="BH66" i="15"/>
  <c r="BI66" i="15"/>
  <c r="BJ66" i="15"/>
  <c r="BK66" i="15"/>
  <c r="BL66" i="15"/>
  <c r="BM66" i="15"/>
  <c r="BN66" i="15"/>
  <c r="BO66" i="15"/>
  <c r="BP66" i="15"/>
  <c r="BQ66" i="15"/>
  <c r="BR66" i="15"/>
  <c r="BS66" i="15"/>
  <c r="BT66" i="15"/>
  <c r="BU66" i="15"/>
  <c r="BV66" i="15"/>
  <c r="BW66" i="15"/>
  <c r="BX66" i="15"/>
  <c r="BY66" i="15"/>
  <c r="BZ66" i="15"/>
  <c r="CA66" i="15"/>
  <c r="CB66" i="15"/>
  <c r="CC66" i="15"/>
  <c r="CD66" i="15"/>
  <c r="CE66" i="15"/>
  <c r="CF66" i="15"/>
  <c r="CG66" i="15"/>
  <c r="CH66" i="15"/>
  <c r="CI66" i="15"/>
  <c r="CJ66" i="15"/>
  <c r="CK66" i="15"/>
  <c r="CL66" i="15"/>
  <c r="CM66" i="15"/>
  <c r="CN66" i="15"/>
  <c r="CO66" i="15"/>
  <c r="CP66" i="15"/>
  <c r="CQ66" i="15"/>
  <c r="CR66" i="15"/>
  <c r="CS66" i="15"/>
  <c r="CT66" i="15"/>
  <c r="CU66" i="15"/>
  <c r="CV66" i="15"/>
  <c r="CW66" i="15"/>
  <c r="CX66" i="15"/>
  <c r="CY66" i="15"/>
  <c r="CZ66" i="15"/>
  <c r="DA66" i="15"/>
  <c r="DB66" i="15"/>
  <c r="DC66" i="15"/>
  <c r="DD66" i="15"/>
  <c r="DE66" i="15"/>
  <c r="DF66" i="15"/>
  <c r="DG66" i="15"/>
  <c r="DH66" i="15"/>
  <c r="DI66" i="15"/>
  <c r="DJ66" i="15"/>
  <c r="DK66" i="15"/>
  <c r="DL66" i="15"/>
  <c r="DM66" i="15"/>
  <c r="DN66" i="15"/>
  <c r="DO66" i="15"/>
  <c r="DP66" i="15"/>
  <c r="DQ66" i="15"/>
  <c r="DR66" i="15"/>
  <c r="DS66" i="15"/>
  <c r="DT66" i="15"/>
  <c r="DU66" i="15"/>
  <c r="DV66" i="15"/>
  <c r="DW66" i="15"/>
  <c r="DX66" i="15"/>
  <c r="DY66" i="15"/>
  <c r="DZ66" i="15"/>
  <c r="EA66" i="15"/>
  <c r="EB66" i="15"/>
  <c r="EC66" i="15"/>
  <c r="ED66" i="15"/>
  <c r="EE66" i="15"/>
  <c r="EF66" i="15"/>
  <c r="EG66" i="15"/>
  <c r="EH66" i="15"/>
  <c r="EI66" i="15"/>
  <c r="EJ66" i="15"/>
  <c r="EK66" i="15"/>
  <c r="EL66" i="15"/>
  <c r="EM66" i="15"/>
  <c r="EN66" i="15"/>
  <c r="EO66" i="15"/>
  <c r="EP66" i="15"/>
  <c r="EQ66" i="15"/>
  <c r="ER66" i="15"/>
  <c r="ES66" i="15"/>
  <c r="ET66" i="15"/>
  <c r="EU66" i="15"/>
  <c r="EV66" i="15"/>
  <c r="EW66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AC67" i="15"/>
  <c r="AD67" i="15"/>
  <c r="AE67" i="15"/>
  <c r="AF67" i="15"/>
  <c r="AG67" i="15"/>
  <c r="AH67" i="15"/>
  <c r="AI67" i="15"/>
  <c r="AJ67" i="15"/>
  <c r="AK67" i="15"/>
  <c r="AL67" i="15"/>
  <c r="AM67" i="15"/>
  <c r="AN67" i="15"/>
  <c r="AO67" i="15"/>
  <c r="AP67" i="15"/>
  <c r="AQ67" i="15"/>
  <c r="AR67" i="15"/>
  <c r="AS67" i="15"/>
  <c r="AT67" i="15"/>
  <c r="AU67" i="15"/>
  <c r="AV67" i="15"/>
  <c r="AW67" i="15"/>
  <c r="AX67" i="15"/>
  <c r="AY67" i="15"/>
  <c r="AZ67" i="15"/>
  <c r="BA67" i="15"/>
  <c r="BB67" i="15"/>
  <c r="BC67" i="15"/>
  <c r="BD67" i="15"/>
  <c r="BE67" i="15"/>
  <c r="BF67" i="15"/>
  <c r="BG67" i="15"/>
  <c r="BH67" i="15"/>
  <c r="BI67" i="15"/>
  <c r="BJ67" i="15"/>
  <c r="BK67" i="15"/>
  <c r="BL67" i="15"/>
  <c r="BM67" i="15"/>
  <c r="BN67" i="15"/>
  <c r="BO67" i="15"/>
  <c r="BP67" i="15"/>
  <c r="BQ67" i="15"/>
  <c r="BR67" i="15"/>
  <c r="BS67" i="15"/>
  <c r="BT67" i="15"/>
  <c r="BU67" i="15"/>
  <c r="BV67" i="15"/>
  <c r="BW67" i="15"/>
  <c r="BX67" i="15"/>
  <c r="BY67" i="15"/>
  <c r="BZ67" i="15"/>
  <c r="CA67" i="15"/>
  <c r="CB67" i="15"/>
  <c r="CC67" i="15"/>
  <c r="CD67" i="15"/>
  <c r="CE67" i="15"/>
  <c r="CF67" i="15"/>
  <c r="CG67" i="15"/>
  <c r="CH67" i="15"/>
  <c r="CI67" i="15"/>
  <c r="CJ67" i="15"/>
  <c r="CK67" i="15"/>
  <c r="CL67" i="15"/>
  <c r="CM67" i="15"/>
  <c r="CN67" i="15"/>
  <c r="CO67" i="15"/>
  <c r="CP67" i="15"/>
  <c r="CQ67" i="15"/>
  <c r="CR67" i="15"/>
  <c r="CS67" i="15"/>
  <c r="CT67" i="15"/>
  <c r="CU67" i="15"/>
  <c r="CV67" i="15"/>
  <c r="CW67" i="15"/>
  <c r="CX67" i="15"/>
  <c r="CY67" i="15"/>
  <c r="CZ67" i="15"/>
  <c r="DA67" i="15"/>
  <c r="DB67" i="15"/>
  <c r="DC67" i="15"/>
  <c r="DD67" i="15"/>
  <c r="DE67" i="15"/>
  <c r="DF67" i="15"/>
  <c r="DG67" i="15"/>
  <c r="DH67" i="15"/>
  <c r="DI67" i="15"/>
  <c r="DJ67" i="15"/>
  <c r="DK67" i="15"/>
  <c r="DL67" i="15"/>
  <c r="DM67" i="15"/>
  <c r="DN67" i="15"/>
  <c r="DO67" i="15"/>
  <c r="DP67" i="15"/>
  <c r="DQ67" i="15"/>
  <c r="DR67" i="15"/>
  <c r="DS67" i="15"/>
  <c r="DT67" i="15"/>
  <c r="DU67" i="15"/>
  <c r="DV67" i="15"/>
  <c r="DW67" i="15"/>
  <c r="DX67" i="15"/>
  <c r="DY67" i="15"/>
  <c r="DZ67" i="15"/>
  <c r="EA67" i="15"/>
  <c r="EB67" i="15"/>
  <c r="EC67" i="15"/>
  <c r="ED67" i="15"/>
  <c r="EE67" i="15"/>
  <c r="EF67" i="15"/>
  <c r="EG67" i="15"/>
  <c r="EH67" i="15"/>
  <c r="EI67" i="15"/>
  <c r="EJ67" i="15"/>
  <c r="EK67" i="15"/>
  <c r="EL67" i="15"/>
  <c r="EM67" i="15"/>
  <c r="EN67" i="15"/>
  <c r="EO67" i="15"/>
  <c r="EP67" i="15"/>
  <c r="EQ67" i="15"/>
  <c r="ER67" i="15"/>
  <c r="ES67" i="15"/>
  <c r="ET67" i="15"/>
  <c r="EU67" i="15"/>
  <c r="EV67" i="15"/>
  <c r="EW67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D68" i="15"/>
  <c r="AE68" i="15"/>
  <c r="AF68" i="15"/>
  <c r="AG68" i="15"/>
  <c r="AH68" i="15"/>
  <c r="AI68" i="15"/>
  <c r="AJ68" i="15"/>
  <c r="AK68" i="15"/>
  <c r="AL68" i="15"/>
  <c r="AM68" i="15"/>
  <c r="AN68" i="15"/>
  <c r="AO68" i="15"/>
  <c r="AP68" i="15"/>
  <c r="AQ68" i="15"/>
  <c r="AR68" i="15"/>
  <c r="AS68" i="15"/>
  <c r="AT68" i="15"/>
  <c r="AU68" i="15"/>
  <c r="AV68" i="15"/>
  <c r="AW68" i="15"/>
  <c r="AX68" i="15"/>
  <c r="AY68" i="15"/>
  <c r="AZ68" i="15"/>
  <c r="BA68" i="15"/>
  <c r="BB68" i="15"/>
  <c r="BC68" i="15"/>
  <c r="BD68" i="15"/>
  <c r="BE68" i="15"/>
  <c r="BF68" i="15"/>
  <c r="BG68" i="15"/>
  <c r="BH68" i="15"/>
  <c r="BI68" i="15"/>
  <c r="BJ68" i="15"/>
  <c r="BK68" i="15"/>
  <c r="BL68" i="15"/>
  <c r="BM68" i="15"/>
  <c r="BN68" i="15"/>
  <c r="BO68" i="15"/>
  <c r="BP68" i="15"/>
  <c r="BQ68" i="15"/>
  <c r="BR68" i="15"/>
  <c r="BS68" i="15"/>
  <c r="BT68" i="15"/>
  <c r="BU68" i="15"/>
  <c r="BV68" i="15"/>
  <c r="BW68" i="15"/>
  <c r="BX68" i="15"/>
  <c r="BY68" i="15"/>
  <c r="BZ68" i="15"/>
  <c r="CA68" i="15"/>
  <c r="CB68" i="15"/>
  <c r="CC68" i="15"/>
  <c r="CD68" i="15"/>
  <c r="CE68" i="15"/>
  <c r="CF68" i="15"/>
  <c r="CG68" i="15"/>
  <c r="CH68" i="15"/>
  <c r="CI68" i="15"/>
  <c r="CJ68" i="15"/>
  <c r="CK68" i="15"/>
  <c r="CL68" i="15"/>
  <c r="CM68" i="15"/>
  <c r="CN68" i="15"/>
  <c r="CO68" i="15"/>
  <c r="CP68" i="15"/>
  <c r="CQ68" i="15"/>
  <c r="CR68" i="15"/>
  <c r="CS68" i="15"/>
  <c r="CT68" i="15"/>
  <c r="CU68" i="15"/>
  <c r="CV68" i="15"/>
  <c r="CW68" i="15"/>
  <c r="CX68" i="15"/>
  <c r="CY68" i="15"/>
  <c r="CZ68" i="15"/>
  <c r="DA68" i="15"/>
  <c r="DB68" i="15"/>
  <c r="DC68" i="15"/>
  <c r="DD68" i="15"/>
  <c r="DE68" i="15"/>
  <c r="DF68" i="15"/>
  <c r="DG68" i="15"/>
  <c r="DH68" i="15"/>
  <c r="DI68" i="15"/>
  <c r="DJ68" i="15"/>
  <c r="DK68" i="15"/>
  <c r="DL68" i="15"/>
  <c r="DM68" i="15"/>
  <c r="DN68" i="15"/>
  <c r="DO68" i="15"/>
  <c r="DP68" i="15"/>
  <c r="DQ68" i="15"/>
  <c r="DR68" i="15"/>
  <c r="DS68" i="15"/>
  <c r="DT68" i="15"/>
  <c r="DU68" i="15"/>
  <c r="DV68" i="15"/>
  <c r="DW68" i="15"/>
  <c r="DX68" i="15"/>
  <c r="DY68" i="15"/>
  <c r="DZ68" i="15"/>
  <c r="EA68" i="15"/>
  <c r="EB68" i="15"/>
  <c r="EC68" i="15"/>
  <c r="ED68" i="15"/>
  <c r="EE68" i="15"/>
  <c r="EF68" i="15"/>
  <c r="EG68" i="15"/>
  <c r="EH68" i="15"/>
  <c r="EI68" i="15"/>
  <c r="EJ68" i="15"/>
  <c r="EK68" i="15"/>
  <c r="EL68" i="15"/>
  <c r="EM68" i="15"/>
  <c r="EN68" i="15"/>
  <c r="EO68" i="15"/>
  <c r="EP68" i="15"/>
  <c r="EQ68" i="15"/>
  <c r="ER68" i="15"/>
  <c r="ES68" i="15"/>
  <c r="ET68" i="15"/>
  <c r="EU68" i="15"/>
  <c r="EV68" i="15"/>
  <c r="EW68" i="15"/>
  <c r="AG72" i="15"/>
  <c r="AH72" i="15"/>
  <c r="BA72" i="15"/>
  <c r="BB72" i="15"/>
  <c r="CJ72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AE73" i="15"/>
  <c r="AF73" i="15"/>
  <c r="AG73" i="15"/>
  <c r="AH73" i="15"/>
  <c r="AI73" i="15"/>
  <c r="AJ73" i="15"/>
  <c r="AK73" i="15"/>
  <c r="AL73" i="15"/>
  <c r="AM73" i="15"/>
  <c r="AN73" i="15"/>
  <c r="AO73" i="15"/>
  <c r="AP73" i="15"/>
  <c r="AQ73" i="15"/>
  <c r="AR73" i="15"/>
  <c r="AS73" i="15"/>
  <c r="AT73" i="15"/>
  <c r="AU73" i="15"/>
  <c r="AV73" i="15"/>
  <c r="AW73" i="15"/>
  <c r="AX73" i="15"/>
  <c r="AY73" i="15"/>
  <c r="AZ73" i="15"/>
  <c r="BA73" i="15"/>
  <c r="BB73" i="15"/>
  <c r="BC73" i="15"/>
  <c r="BD73" i="15"/>
  <c r="BE73" i="15"/>
  <c r="BF73" i="15"/>
  <c r="BG73" i="15"/>
  <c r="BH73" i="15"/>
  <c r="BI73" i="15"/>
  <c r="BJ73" i="15"/>
  <c r="BK73" i="15"/>
  <c r="BL73" i="15"/>
  <c r="BM73" i="15"/>
  <c r="BN73" i="15"/>
  <c r="BO73" i="15"/>
  <c r="BP73" i="15"/>
  <c r="BQ73" i="15"/>
  <c r="BR73" i="15"/>
  <c r="BS73" i="15"/>
  <c r="BT73" i="15"/>
  <c r="BU73" i="15"/>
  <c r="BV73" i="15"/>
  <c r="BW73" i="15"/>
  <c r="BX73" i="15"/>
  <c r="BY73" i="15"/>
  <c r="BZ73" i="15"/>
  <c r="CA73" i="15"/>
  <c r="CB73" i="15"/>
  <c r="CC73" i="15"/>
  <c r="CD73" i="15"/>
  <c r="CE73" i="15"/>
  <c r="CF73" i="15"/>
  <c r="CG73" i="15"/>
  <c r="CH73" i="15"/>
  <c r="CI73" i="15"/>
  <c r="CJ73" i="15"/>
  <c r="CK73" i="15"/>
  <c r="CL73" i="15"/>
  <c r="CM73" i="15"/>
  <c r="CN73" i="15"/>
  <c r="CO73" i="15"/>
  <c r="CP73" i="15"/>
  <c r="CQ73" i="15"/>
  <c r="CR73" i="15"/>
  <c r="CS73" i="15"/>
  <c r="CT73" i="15"/>
  <c r="CU73" i="15"/>
  <c r="CV73" i="15"/>
  <c r="CW73" i="15"/>
  <c r="CX73" i="15"/>
  <c r="CY73" i="15"/>
  <c r="CZ73" i="15"/>
  <c r="DA73" i="15"/>
  <c r="DB73" i="15"/>
  <c r="DC73" i="15"/>
  <c r="DD73" i="15"/>
  <c r="DE73" i="15"/>
  <c r="DF73" i="15"/>
  <c r="DG73" i="15"/>
  <c r="DH73" i="15"/>
  <c r="DI73" i="15"/>
  <c r="DJ73" i="15"/>
  <c r="DK73" i="15"/>
  <c r="DL73" i="15"/>
  <c r="DM73" i="15"/>
  <c r="DN73" i="15"/>
  <c r="DO73" i="15"/>
  <c r="DP73" i="15"/>
  <c r="DQ73" i="15"/>
  <c r="DR73" i="15"/>
  <c r="DS73" i="15"/>
  <c r="DT73" i="15"/>
  <c r="DU73" i="15"/>
  <c r="DV73" i="15"/>
  <c r="DW73" i="15"/>
  <c r="DX73" i="15"/>
  <c r="DY73" i="15"/>
  <c r="DZ73" i="15"/>
  <c r="EA73" i="15"/>
  <c r="EB73" i="15"/>
  <c r="EC73" i="15"/>
  <c r="ED73" i="15"/>
  <c r="EE73" i="15"/>
  <c r="EF73" i="15"/>
  <c r="EG73" i="15"/>
  <c r="EH73" i="15"/>
  <c r="EI73" i="15"/>
  <c r="EJ73" i="15"/>
  <c r="EK73" i="15"/>
  <c r="EL73" i="15"/>
  <c r="EM73" i="15"/>
  <c r="EN73" i="15"/>
  <c r="EO73" i="15"/>
  <c r="EP73" i="15"/>
  <c r="EQ73" i="15"/>
  <c r="ER73" i="15"/>
  <c r="ES73" i="15"/>
  <c r="ET73" i="15"/>
  <c r="EU73" i="15"/>
  <c r="EV73" i="15"/>
  <c r="EW73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AC74" i="15"/>
  <c r="AD74" i="15"/>
  <c r="AE74" i="15"/>
  <c r="AF74" i="15"/>
  <c r="AG74" i="15"/>
  <c r="AH74" i="15"/>
  <c r="AI74" i="15"/>
  <c r="AJ74" i="15"/>
  <c r="AK74" i="15"/>
  <c r="AL74" i="15"/>
  <c r="AM74" i="15"/>
  <c r="AN74" i="15"/>
  <c r="AO74" i="15"/>
  <c r="AP74" i="15"/>
  <c r="AQ74" i="15"/>
  <c r="AR74" i="15"/>
  <c r="AS74" i="15"/>
  <c r="AT74" i="15"/>
  <c r="AU74" i="15"/>
  <c r="AV74" i="15"/>
  <c r="AW74" i="15"/>
  <c r="AX74" i="15"/>
  <c r="AY74" i="15"/>
  <c r="AZ74" i="15"/>
  <c r="BA74" i="15"/>
  <c r="BB74" i="15"/>
  <c r="BC74" i="15"/>
  <c r="BD74" i="15"/>
  <c r="BE74" i="15"/>
  <c r="BF74" i="15"/>
  <c r="BG74" i="15"/>
  <c r="BH74" i="15"/>
  <c r="BI74" i="15"/>
  <c r="BJ74" i="15"/>
  <c r="BK74" i="15"/>
  <c r="BL74" i="15"/>
  <c r="BM74" i="15"/>
  <c r="BN74" i="15"/>
  <c r="BO74" i="15"/>
  <c r="BP74" i="15"/>
  <c r="BQ74" i="15"/>
  <c r="BR74" i="15"/>
  <c r="BS74" i="15"/>
  <c r="BT74" i="15"/>
  <c r="BU74" i="15"/>
  <c r="BV74" i="15"/>
  <c r="BW74" i="15"/>
  <c r="BX74" i="15"/>
  <c r="BY74" i="15"/>
  <c r="BZ74" i="15"/>
  <c r="CA74" i="15"/>
  <c r="CB74" i="15"/>
  <c r="CC74" i="15"/>
  <c r="CD74" i="15"/>
  <c r="CE74" i="15"/>
  <c r="CF74" i="15"/>
  <c r="CG74" i="15"/>
  <c r="CH74" i="15"/>
  <c r="CI74" i="15"/>
  <c r="CJ74" i="15"/>
  <c r="CK74" i="15"/>
  <c r="CL74" i="15"/>
  <c r="CM74" i="15"/>
  <c r="CN74" i="15"/>
  <c r="CO74" i="15"/>
  <c r="CP74" i="15"/>
  <c r="CQ74" i="15"/>
  <c r="CR74" i="15"/>
  <c r="CS74" i="15"/>
  <c r="CT74" i="15"/>
  <c r="CU74" i="15"/>
  <c r="CV74" i="15"/>
  <c r="CW74" i="15"/>
  <c r="CX74" i="15"/>
  <c r="CY74" i="15"/>
  <c r="CZ74" i="15"/>
  <c r="DA74" i="15"/>
  <c r="DB74" i="15"/>
  <c r="DC74" i="15"/>
  <c r="DD74" i="15"/>
  <c r="DE74" i="15"/>
  <c r="DF74" i="15"/>
  <c r="DG74" i="15"/>
  <c r="DH74" i="15"/>
  <c r="DI74" i="15"/>
  <c r="DJ74" i="15"/>
  <c r="DK74" i="15"/>
  <c r="DL74" i="15"/>
  <c r="DM74" i="15"/>
  <c r="DN74" i="15"/>
  <c r="DO74" i="15"/>
  <c r="DP74" i="15"/>
  <c r="DQ74" i="15"/>
  <c r="DR74" i="15"/>
  <c r="DS74" i="15"/>
  <c r="DT74" i="15"/>
  <c r="DU74" i="15"/>
  <c r="DV74" i="15"/>
  <c r="DW74" i="15"/>
  <c r="DX74" i="15"/>
  <c r="DY74" i="15"/>
  <c r="DZ74" i="15"/>
  <c r="EA74" i="15"/>
  <c r="EB74" i="15"/>
  <c r="EC74" i="15"/>
  <c r="ED74" i="15"/>
  <c r="EE74" i="15"/>
  <c r="EF74" i="15"/>
  <c r="EG74" i="15"/>
  <c r="EH74" i="15"/>
  <c r="EI74" i="15"/>
  <c r="EJ74" i="15"/>
  <c r="EK74" i="15"/>
  <c r="EL74" i="15"/>
  <c r="EM74" i="15"/>
  <c r="EN74" i="15"/>
  <c r="EO74" i="15"/>
  <c r="EP74" i="15"/>
  <c r="EQ74" i="15"/>
  <c r="ER74" i="15"/>
  <c r="ES74" i="15"/>
  <c r="ET74" i="15"/>
  <c r="EU74" i="15"/>
  <c r="EV74" i="15"/>
  <c r="EW74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AC75" i="15"/>
  <c r="AD75" i="15"/>
  <c r="AE75" i="15"/>
  <c r="AF75" i="15"/>
  <c r="AG75" i="15"/>
  <c r="AH75" i="15"/>
  <c r="AI75" i="15"/>
  <c r="AJ75" i="15"/>
  <c r="AK75" i="15"/>
  <c r="AL75" i="15"/>
  <c r="AM75" i="15"/>
  <c r="AN75" i="15"/>
  <c r="AO75" i="15"/>
  <c r="AP75" i="15"/>
  <c r="AQ75" i="15"/>
  <c r="AR75" i="15"/>
  <c r="AS75" i="15"/>
  <c r="AT75" i="15"/>
  <c r="AU75" i="15"/>
  <c r="AV75" i="15"/>
  <c r="AW75" i="15"/>
  <c r="AX75" i="15"/>
  <c r="AY75" i="15"/>
  <c r="AZ75" i="15"/>
  <c r="BA75" i="15"/>
  <c r="BB75" i="15"/>
  <c r="BC75" i="15"/>
  <c r="BD75" i="15"/>
  <c r="BE75" i="15"/>
  <c r="BF75" i="15"/>
  <c r="BG75" i="15"/>
  <c r="BH75" i="15"/>
  <c r="BI75" i="15"/>
  <c r="BJ75" i="15"/>
  <c r="BK75" i="15"/>
  <c r="BL75" i="15"/>
  <c r="BM75" i="15"/>
  <c r="BN75" i="15"/>
  <c r="BO75" i="15"/>
  <c r="BP75" i="15"/>
  <c r="BQ75" i="15"/>
  <c r="BR75" i="15"/>
  <c r="BS75" i="15"/>
  <c r="BT75" i="15"/>
  <c r="BU75" i="15"/>
  <c r="BV75" i="15"/>
  <c r="BW75" i="15"/>
  <c r="BX75" i="15"/>
  <c r="BY75" i="15"/>
  <c r="BZ75" i="15"/>
  <c r="CA75" i="15"/>
  <c r="CB75" i="15"/>
  <c r="CC75" i="15"/>
  <c r="CD75" i="15"/>
  <c r="CE75" i="15"/>
  <c r="CF75" i="15"/>
  <c r="CG75" i="15"/>
  <c r="CH75" i="15"/>
  <c r="CI75" i="15"/>
  <c r="CJ75" i="15"/>
  <c r="CK75" i="15"/>
  <c r="CL75" i="15"/>
  <c r="CM75" i="15"/>
  <c r="CN75" i="15"/>
  <c r="CO75" i="15"/>
  <c r="CP75" i="15"/>
  <c r="CQ75" i="15"/>
  <c r="CR75" i="15"/>
  <c r="CS75" i="15"/>
  <c r="CT75" i="15"/>
  <c r="CU75" i="15"/>
  <c r="CV75" i="15"/>
  <c r="CW75" i="15"/>
  <c r="CX75" i="15"/>
  <c r="CY75" i="15"/>
  <c r="CZ75" i="15"/>
  <c r="DA75" i="15"/>
  <c r="DB75" i="15"/>
  <c r="DC75" i="15"/>
  <c r="DD75" i="15"/>
  <c r="DE75" i="15"/>
  <c r="DF75" i="15"/>
  <c r="DG75" i="15"/>
  <c r="DH75" i="15"/>
  <c r="DI75" i="15"/>
  <c r="DJ75" i="15"/>
  <c r="DK75" i="15"/>
  <c r="DL75" i="15"/>
  <c r="DM75" i="15"/>
  <c r="DN75" i="15"/>
  <c r="DO75" i="15"/>
  <c r="DP75" i="15"/>
  <c r="DQ75" i="15"/>
  <c r="DR75" i="15"/>
  <c r="DS75" i="15"/>
  <c r="DT75" i="15"/>
  <c r="DU75" i="15"/>
  <c r="DV75" i="15"/>
  <c r="DW75" i="15"/>
  <c r="DX75" i="15"/>
  <c r="DY75" i="15"/>
  <c r="DZ75" i="15"/>
  <c r="EA75" i="15"/>
  <c r="EB75" i="15"/>
  <c r="EC75" i="15"/>
  <c r="ED75" i="15"/>
  <c r="EE75" i="15"/>
  <c r="EF75" i="15"/>
  <c r="EG75" i="15"/>
  <c r="EH75" i="15"/>
  <c r="EI75" i="15"/>
  <c r="EJ75" i="15"/>
  <c r="EK75" i="15"/>
  <c r="EL75" i="15"/>
  <c r="EM75" i="15"/>
  <c r="EN75" i="15"/>
  <c r="EO75" i="15"/>
  <c r="EP75" i="15"/>
  <c r="EQ75" i="15"/>
  <c r="ER75" i="15"/>
  <c r="ES75" i="15"/>
  <c r="ET75" i="15"/>
  <c r="EU75" i="15"/>
  <c r="EV75" i="15"/>
  <c r="EW75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Z78" i="15"/>
  <c r="AA78" i="15"/>
  <c r="AB78" i="15"/>
  <c r="AC78" i="15"/>
  <c r="AD78" i="15"/>
  <c r="AE78" i="15"/>
  <c r="AF78" i="15"/>
  <c r="AG78" i="15"/>
  <c r="AH78" i="15"/>
  <c r="AI78" i="15"/>
  <c r="AJ78" i="15"/>
  <c r="AK78" i="15"/>
  <c r="AL78" i="15"/>
  <c r="AM78" i="15"/>
  <c r="AN78" i="15"/>
  <c r="AO78" i="15"/>
  <c r="AP78" i="15"/>
  <c r="AQ78" i="15"/>
  <c r="AR78" i="15"/>
  <c r="AS78" i="15"/>
  <c r="AT78" i="15"/>
  <c r="AU78" i="15"/>
  <c r="AV78" i="15"/>
  <c r="AW78" i="15"/>
  <c r="AX78" i="15"/>
  <c r="AY78" i="15"/>
  <c r="AZ78" i="15"/>
  <c r="BA78" i="15"/>
  <c r="BB78" i="15"/>
  <c r="BC78" i="15"/>
  <c r="BD78" i="15"/>
  <c r="BE78" i="15"/>
  <c r="BF78" i="15"/>
  <c r="BG78" i="15"/>
  <c r="BH78" i="15"/>
  <c r="BI78" i="15"/>
  <c r="BJ78" i="15"/>
  <c r="BK78" i="15"/>
  <c r="BL78" i="15"/>
  <c r="BM78" i="15"/>
  <c r="BN78" i="15"/>
  <c r="BO78" i="15"/>
  <c r="BP78" i="15"/>
  <c r="BQ78" i="15"/>
  <c r="BR78" i="15"/>
  <c r="BS78" i="15"/>
  <c r="BT78" i="15"/>
  <c r="BU78" i="15"/>
  <c r="BV78" i="15"/>
  <c r="BW78" i="15"/>
  <c r="BX78" i="15"/>
  <c r="BY78" i="15"/>
  <c r="BZ78" i="15"/>
  <c r="CA78" i="15"/>
  <c r="CB78" i="15"/>
  <c r="CC78" i="15"/>
  <c r="CD78" i="15"/>
  <c r="CE78" i="15"/>
  <c r="CF78" i="15"/>
  <c r="CG78" i="15"/>
  <c r="CH78" i="15"/>
  <c r="CI78" i="15"/>
  <c r="CJ78" i="15"/>
  <c r="CK78" i="15"/>
  <c r="CL78" i="15"/>
  <c r="CM78" i="15"/>
  <c r="CN78" i="15"/>
  <c r="CO78" i="15"/>
  <c r="CP78" i="15"/>
  <c r="CQ78" i="15"/>
  <c r="CR78" i="15"/>
  <c r="CS78" i="15"/>
  <c r="CT78" i="15"/>
  <c r="CU78" i="15"/>
  <c r="CV78" i="15"/>
  <c r="CW78" i="15"/>
  <c r="CX78" i="15"/>
  <c r="CY78" i="15"/>
  <c r="CZ78" i="15"/>
  <c r="DA78" i="15"/>
  <c r="DB78" i="15"/>
  <c r="DC78" i="15"/>
  <c r="DD78" i="15"/>
  <c r="DE78" i="15"/>
  <c r="DF78" i="15"/>
  <c r="DG78" i="15"/>
  <c r="DH78" i="15"/>
  <c r="DI78" i="15"/>
  <c r="DJ78" i="15"/>
  <c r="DK78" i="15"/>
  <c r="DL78" i="15"/>
  <c r="DM78" i="15"/>
  <c r="DN78" i="15"/>
  <c r="DO78" i="15"/>
  <c r="DP78" i="15"/>
  <c r="DQ78" i="15"/>
  <c r="DR78" i="15"/>
  <c r="DS78" i="15"/>
  <c r="DT78" i="15"/>
  <c r="DU78" i="15"/>
  <c r="DV78" i="15"/>
  <c r="DW78" i="15"/>
  <c r="DX78" i="15"/>
  <c r="DY78" i="15"/>
  <c r="DZ78" i="15"/>
  <c r="EA78" i="15"/>
  <c r="EB78" i="15"/>
  <c r="EC78" i="15"/>
  <c r="ED78" i="15"/>
  <c r="EE78" i="15"/>
  <c r="EF78" i="15"/>
  <c r="EG78" i="15"/>
  <c r="EH78" i="15"/>
  <c r="EI78" i="15"/>
  <c r="EJ78" i="15"/>
  <c r="EK78" i="15"/>
  <c r="EL78" i="15"/>
  <c r="EM78" i="15"/>
  <c r="EN78" i="15"/>
  <c r="EO78" i="15"/>
  <c r="EP78" i="15"/>
  <c r="EQ78" i="15"/>
  <c r="ER78" i="15"/>
  <c r="ES78" i="15"/>
  <c r="ET78" i="15"/>
  <c r="EU78" i="15"/>
  <c r="EV78" i="15"/>
  <c r="EW78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Y79" i="15"/>
  <c r="Z79" i="15"/>
  <c r="AA79" i="15"/>
  <c r="AB79" i="15"/>
  <c r="AC79" i="15"/>
  <c r="AD79" i="15"/>
  <c r="AE79" i="15"/>
  <c r="AF79" i="15"/>
  <c r="AG79" i="15"/>
  <c r="AH79" i="15"/>
  <c r="AI79" i="15"/>
  <c r="AJ79" i="15"/>
  <c r="AK79" i="15"/>
  <c r="AL79" i="15"/>
  <c r="AM79" i="15"/>
  <c r="AN79" i="15"/>
  <c r="AO79" i="15"/>
  <c r="AP79" i="15"/>
  <c r="AQ79" i="15"/>
  <c r="AR79" i="15"/>
  <c r="AS79" i="15"/>
  <c r="AT79" i="15"/>
  <c r="AU79" i="15"/>
  <c r="AV79" i="15"/>
  <c r="AW79" i="15"/>
  <c r="AX79" i="15"/>
  <c r="AY79" i="15"/>
  <c r="AZ79" i="15"/>
  <c r="BA79" i="15"/>
  <c r="BB79" i="15"/>
  <c r="BC79" i="15"/>
  <c r="BD79" i="15"/>
  <c r="BE79" i="15"/>
  <c r="BF79" i="15"/>
  <c r="BG79" i="15"/>
  <c r="BH79" i="15"/>
  <c r="BI79" i="15"/>
  <c r="BJ79" i="15"/>
  <c r="BK79" i="15"/>
  <c r="BL79" i="15"/>
  <c r="BM79" i="15"/>
  <c r="BN79" i="15"/>
  <c r="BO79" i="15"/>
  <c r="BP79" i="15"/>
  <c r="BQ79" i="15"/>
  <c r="BR79" i="15"/>
  <c r="BS79" i="15"/>
  <c r="BT79" i="15"/>
  <c r="BU79" i="15"/>
  <c r="BV79" i="15"/>
  <c r="BW79" i="15"/>
  <c r="BX79" i="15"/>
  <c r="BY79" i="15"/>
  <c r="BZ79" i="15"/>
  <c r="CA79" i="15"/>
  <c r="CB79" i="15"/>
  <c r="CC79" i="15"/>
  <c r="CD79" i="15"/>
  <c r="CE79" i="15"/>
  <c r="CF79" i="15"/>
  <c r="CG79" i="15"/>
  <c r="CH79" i="15"/>
  <c r="CI79" i="15"/>
  <c r="CJ79" i="15"/>
  <c r="CK79" i="15"/>
  <c r="CL79" i="15"/>
  <c r="CM79" i="15"/>
  <c r="CN79" i="15"/>
  <c r="CO79" i="15"/>
  <c r="CP79" i="15"/>
  <c r="CQ79" i="15"/>
  <c r="CR79" i="15"/>
  <c r="CS79" i="15"/>
  <c r="CT79" i="15"/>
  <c r="CU79" i="15"/>
  <c r="CV79" i="15"/>
  <c r="CW79" i="15"/>
  <c r="CX79" i="15"/>
  <c r="CY79" i="15"/>
  <c r="CZ79" i="15"/>
  <c r="DA79" i="15"/>
  <c r="DB79" i="15"/>
  <c r="DC79" i="15"/>
  <c r="DD79" i="15"/>
  <c r="DE79" i="15"/>
  <c r="DF79" i="15"/>
  <c r="DG79" i="15"/>
  <c r="DH79" i="15"/>
  <c r="DI79" i="15"/>
  <c r="DJ79" i="15"/>
  <c r="DK79" i="15"/>
  <c r="DL79" i="15"/>
  <c r="DM79" i="15"/>
  <c r="DN79" i="15"/>
  <c r="DO79" i="15"/>
  <c r="DP79" i="15"/>
  <c r="DQ79" i="15"/>
  <c r="DR79" i="15"/>
  <c r="DS79" i="15"/>
  <c r="DT79" i="15"/>
  <c r="DU79" i="15"/>
  <c r="DV79" i="15"/>
  <c r="DW79" i="15"/>
  <c r="DX79" i="15"/>
  <c r="DY79" i="15"/>
  <c r="DZ79" i="15"/>
  <c r="EA79" i="15"/>
  <c r="EB79" i="15"/>
  <c r="EC79" i="15"/>
  <c r="ED79" i="15"/>
  <c r="EE79" i="15"/>
  <c r="EF79" i="15"/>
  <c r="EG79" i="15"/>
  <c r="EH79" i="15"/>
  <c r="EI79" i="15"/>
  <c r="EJ79" i="15"/>
  <c r="EK79" i="15"/>
  <c r="EL79" i="15"/>
  <c r="EM79" i="15"/>
  <c r="EN79" i="15"/>
  <c r="EO79" i="15"/>
  <c r="EP79" i="15"/>
  <c r="EQ79" i="15"/>
  <c r="ER79" i="15"/>
  <c r="ES79" i="15"/>
  <c r="ET79" i="15"/>
  <c r="EU79" i="15"/>
  <c r="EV79" i="15"/>
  <c r="EW79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V80" i="15"/>
  <c r="W80" i="15"/>
  <c r="X80" i="15"/>
  <c r="Y80" i="15"/>
  <c r="Z80" i="15"/>
  <c r="AA80" i="15"/>
  <c r="AB80" i="15"/>
  <c r="AC80" i="15"/>
  <c r="AD80" i="15"/>
  <c r="AE80" i="15"/>
  <c r="AF80" i="15"/>
  <c r="AG80" i="15"/>
  <c r="AH80" i="15"/>
  <c r="AI80" i="15"/>
  <c r="AJ80" i="15"/>
  <c r="AK80" i="15"/>
  <c r="AL80" i="15"/>
  <c r="AM80" i="15"/>
  <c r="AN80" i="15"/>
  <c r="AO80" i="15"/>
  <c r="AP80" i="15"/>
  <c r="AQ80" i="15"/>
  <c r="AR80" i="15"/>
  <c r="AS80" i="15"/>
  <c r="AT80" i="15"/>
  <c r="AU80" i="15"/>
  <c r="AV80" i="15"/>
  <c r="AW80" i="15"/>
  <c r="AX80" i="15"/>
  <c r="AY80" i="15"/>
  <c r="AZ80" i="15"/>
  <c r="BA80" i="15"/>
  <c r="BB80" i="15"/>
  <c r="BC80" i="15"/>
  <c r="BD80" i="15"/>
  <c r="BE80" i="15"/>
  <c r="BF80" i="15"/>
  <c r="BG80" i="15"/>
  <c r="BH80" i="15"/>
  <c r="BI80" i="15"/>
  <c r="BJ80" i="15"/>
  <c r="BK80" i="15"/>
  <c r="BL80" i="15"/>
  <c r="BM80" i="15"/>
  <c r="BN80" i="15"/>
  <c r="BO80" i="15"/>
  <c r="BP80" i="15"/>
  <c r="BQ80" i="15"/>
  <c r="BR80" i="15"/>
  <c r="BS80" i="15"/>
  <c r="BT80" i="15"/>
  <c r="BU80" i="15"/>
  <c r="BV80" i="15"/>
  <c r="BW80" i="15"/>
  <c r="BX80" i="15"/>
  <c r="BY80" i="15"/>
  <c r="BZ80" i="15"/>
  <c r="CA80" i="15"/>
  <c r="CB80" i="15"/>
  <c r="CC80" i="15"/>
  <c r="CD80" i="15"/>
  <c r="CE80" i="15"/>
  <c r="CF80" i="15"/>
  <c r="CG80" i="15"/>
  <c r="CH80" i="15"/>
  <c r="CI80" i="15"/>
  <c r="CJ80" i="15"/>
  <c r="CK80" i="15"/>
  <c r="CL80" i="15"/>
  <c r="CM80" i="15"/>
  <c r="CN80" i="15"/>
  <c r="CO80" i="15"/>
  <c r="CP80" i="15"/>
  <c r="CQ80" i="15"/>
  <c r="CR80" i="15"/>
  <c r="CS80" i="15"/>
  <c r="CT80" i="15"/>
  <c r="CU80" i="15"/>
  <c r="CV80" i="15"/>
  <c r="CW80" i="15"/>
  <c r="CX80" i="15"/>
  <c r="CY80" i="15"/>
  <c r="CZ80" i="15"/>
  <c r="DA80" i="15"/>
  <c r="DB80" i="15"/>
  <c r="DC80" i="15"/>
  <c r="DD80" i="15"/>
  <c r="DE80" i="15"/>
  <c r="DF80" i="15"/>
  <c r="DG80" i="15"/>
  <c r="DH80" i="15"/>
  <c r="DI80" i="15"/>
  <c r="DJ80" i="15"/>
  <c r="DK80" i="15"/>
  <c r="DL80" i="15"/>
  <c r="DM80" i="15"/>
  <c r="DN80" i="15"/>
  <c r="DO80" i="15"/>
  <c r="DP80" i="15"/>
  <c r="DQ80" i="15"/>
  <c r="DR80" i="15"/>
  <c r="DS80" i="15"/>
  <c r="DT80" i="15"/>
  <c r="DU80" i="15"/>
  <c r="DV80" i="15"/>
  <c r="DW80" i="15"/>
  <c r="DX80" i="15"/>
  <c r="DY80" i="15"/>
  <c r="DZ80" i="15"/>
  <c r="EA80" i="15"/>
  <c r="EB80" i="15"/>
  <c r="EC80" i="15"/>
  <c r="ED80" i="15"/>
  <c r="EE80" i="15"/>
  <c r="EF80" i="15"/>
  <c r="EG80" i="15"/>
  <c r="EH80" i="15"/>
  <c r="EI80" i="15"/>
  <c r="EJ80" i="15"/>
  <c r="EK80" i="15"/>
  <c r="EL80" i="15"/>
  <c r="EM80" i="15"/>
  <c r="EN80" i="15"/>
  <c r="EO80" i="15"/>
  <c r="EP80" i="15"/>
  <c r="EQ80" i="15"/>
  <c r="ER80" i="15"/>
  <c r="ES80" i="15"/>
  <c r="ET80" i="15"/>
  <c r="EU80" i="15"/>
  <c r="EV80" i="15"/>
  <c r="EW80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AA85" i="15"/>
  <c r="AB85" i="15"/>
  <c r="AC85" i="15"/>
  <c r="AD85" i="15"/>
  <c r="AE85" i="15"/>
  <c r="AF85" i="15"/>
  <c r="AG85" i="15"/>
  <c r="AH85" i="15"/>
  <c r="AI85" i="15"/>
  <c r="AJ85" i="15"/>
  <c r="AK85" i="15"/>
  <c r="AL85" i="15"/>
  <c r="AM85" i="15"/>
  <c r="AN85" i="15"/>
  <c r="AO85" i="15"/>
  <c r="AP85" i="15"/>
  <c r="AQ85" i="15"/>
  <c r="AR85" i="15"/>
  <c r="AS85" i="15"/>
  <c r="AT85" i="15"/>
  <c r="AU85" i="15"/>
  <c r="AV85" i="15"/>
  <c r="AW85" i="15"/>
  <c r="AX85" i="15"/>
  <c r="AY85" i="15"/>
  <c r="AZ85" i="15"/>
  <c r="BA85" i="15"/>
  <c r="BB85" i="15"/>
  <c r="BC85" i="15"/>
  <c r="BD85" i="15"/>
  <c r="BE85" i="15"/>
  <c r="BF85" i="15"/>
  <c r="BG85" i="15"/>
  <c r="BH85" i="15"/>
  <c r="BI85" i="15"/>
  <c r="BJ85" i="15"/>
  <c r="BK85" i="15"/>
  <c r="BL85" i="15"/>
  <c r="BM85" i="15"/>
  <c r="BN85" i="15"/>
  <c r="BO85" i="15"/>
  <c r="BP85" i="15"/>
  <c r="BQ85" i="15"/>
  <c r="BR85" i="15"/>
  <c r="BS85" i="15"/>
  <c r="BT85" i="15"/>
  <c r="BU85" i="15"/>
  <c r="BV85" i="15"/>
  <c r="BW85" i="15"/>
  <c r="BX85" i="15"/>
  <c r="BY85" i="15"/>
  <c r="BZ85" i="15"/>
  <c r="CA85" i="15"/>
  <c r="CB85" i="15"/>
  <c r="CC85" i="15"/>
  <c r="CD85" i="15"/>
  <c r="CE85" i="15"/>
  <c r="CF85" i="15"/>
  <c r="CG85" i="15"/>
  <c r="CH85" i="15"/>
  <c r="CI85" i="15"/>
  <c r="CJ85" i="15"/>
  <c r="CK85" i="15"/>
  <c r="CL85" i="15"/>
  <c r="CM85" i="15"/>
  <c r="CN85" i="15"/>
  <c r="CO85" i="15"/>
  <c r="CP85" i="15"/>
  <c r="CQ85" i="15"/>
  <c r="CR85" i="15"/>
  <c r="CS85" i="15"/>
  <c r="CT85" i="15"/>
  <c r="CU85" i="15"/>
  <c r="CV85" i="15"/>
  <c r="CW85" i="15"/>
  <c r="CX85" i="15"/>
  <c r="CY85" i="15"/>
  <c r="CZ85" i="15"/>
  <c r="DA85" i="15"/>
  <c r="DB85" i="15"/>
  <c r="DC85" i="15"/>
  <c r="DD85" i="15"/>
  <c r="DE85" i="15"/>
  <c r="DF85" i="15"/>
  <c r="DG85" i="15"/>
  <c r="DH85" i="15"/>
  <c r="DI85" i="15"/>
  <c r="DJ85" i="15"/>
  <c r="DK85" i="15"/>
  <c r="DL85" i="15"/>
  <c r="DM85" i="15"/>
  <c r="DN85" i="15"/>
  <c r="DO85" i="15"/>
  <c r="DP85" i="15"/>
  <c r="DQ85" i="15"/>
  <c r="DR85" i="15"/>
  <c r="DS85" i="15"/>
  <c r="DT85" i="15"/>
  <c r="DU85" i="15"/>
  <c r="DV85" i="15"/>
  <c r="DW85" i="15"/>
  <c r="DX85" i="15"/>
  <c r="DY85" i="15"/>
  <c r="DZ85" i="15"/>
  <c r="EA85" i="15"/>
  <c r="EB85" i="15"/>
  <c r="EC85" i="15"/>
  <c r="ED85" i="15"/>
  <c r="EE85" i="15"/>
  <c r="EF85" i="15"/>
  <c r="EG85" i="15"/>
  <c r="EH85" i="15"/>
  <c r="EI85" i="15"/>
  <c r="EJ85" i="15"/>
  <c r="EK85" i="15"/>
  <c r="EL85" i="15"/>
  <c r="EM85" i="15"/>
  <c r="EN85" i="15"/>
  <c r="EO85" i="15"/>
  <c r="EP85" i="15"/>
  <c r="EQ85" i="15"/>
  <c r="ER85" i="15"/>
  <c r="ES85" i="15"/>
  <c r="ET85" i="15"/>
  <c r="EU85" i="15"/>
  <c r="EV85" i="15"/>
  <c r="EW85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Z86" i="15"/>
  <c r="AA86" i="15"/>
  <c r="AB86" i="15"/>
  <c r="AC86" i="15"/>
  <c r="AD86" i="15"/>
  <c r="AE86" i="15"/>
  <c r="AF86" i="15"/>
  <c r="AG86" i="15"/>
  <c r="AH86" i="15"/>
  <c r="AI86" i="15"/>
  <c r="AJ86" i="15"/>
  <c r="AK86" i="15"/>
  <c r="AL86" i="15"/>
  <c r="AM86" i="15"/>
  <c r="AN86" i="15"/>
  <c r="AO86" i="15"/>
  <c r="AP86" i="15"/>
  <c r="AQ86" i="15"/>
  <c r="AR86" i="15"/>
  <c r="AS86" i="15"/>
  <c r="AT86" i="15"/>
  <c r="AU86" i="15"/>
  <c r="AV86" i="15"/>
  <c r="AW86" i="15"/>
  <c r="AX86" i="15"/>
  <c r="AY86" i="15"/>
  <c r="AZ86" i="15"/>
  <c r="BA86" i="15"/>
  <c r="BB86" i="15"/>
  <c r="BC86" i="15"/>
  <c r="BD86" i="15"/>
  <c r="BE86" i="15"/>
  <c r="BF86" i="15"/>
  <c r="BG86" i="15"/>
  <c r="BH86" i="15"/>
  <c r="BI86" i="15"/>
  <c r="BJ86" i="15"/>
  <c r="BK86" i="15"/>
  <c r="BL86" i="15"/>
  <c r="BM86" i="15"/>
  <c r="BN86" i="15"/>
  <c r="BO86" i="15"/>
  <c r="BP86" i="15"/>
  <c r="BQ86" i="15"/>
  <c r="BR86" i="15"/>
  <c r="BS86" i="15"/>
  <c r="BT86" i="15"/>
  <c r="BU86" i="15"/>
  <c r="BV86" i="15"/>
  <c r="BW86" i="15"/>
  <c r="BX86" i="15"/>
  <c r="BY86" i="15"/>
  <c r="BZ86" i="15"/>
  <c r="CA86" i="15"/>
  <c r="CB86" i="15"/>
  <c r="CC86" i="15"/>
  <c r="CD86" i="15"/>
  <c r="CE86" i="15"/>
  <c r="CF86" i="15"/>
  <c r="CG86" i="15"/>
  <c r="CH86" i="15"/>
  <c r="CI86" i="15"/>
  <c r="CJ86" i="15"/>
  <c r="CK86" i="15"/>
  <c r="CL86" i="15"/>
  <c r="CM86" i="15"/>
  <c r="CN86" i="15"/>
  <c r="CO86" i="15"/>
  <c r="CP86" i="15"/>
  <c r="CQ86" i="15"/>
  <c r="CR86" i="15"/>
  <c r="CS86" i="15"/>
  <c r="CT86" i="15"/>
  <c r="CU86" i="15"/>
  <c r="CV86" i="15"/>
  <c r="CW86" i="15"/>
  <c r="CX86" i="15"/>
  <c r="CY86" i="15"/>
  <c r="CZ86" i="15"/>
  <c r="DA86" i="15"/>
  <c r="DB86" i="15"/>
  <c r="DC86" i="15"/>
  <c r="DD86" i="15"/>
  <c r="DE86" i="15"/>
  <c r="DF86" i="15"/>
  <c r="DG86" i="15"/>
  <c r="DH86" i="15"/>
  <c r="DI86" i="15"/>
  <c r="DJ86" i="15"/>
  <c r="DK86" i="15"/>
  <c r="DL86" i="15"/>
  <c r="DM86" i="15"/>
  <c r="DN86" i="15"/>
  <c r="DO86" i="15"/>
  <c r="DP86" i="15"/>
  <c r="DQ86" i="15"/>
  <c r="DR86" i="15"/>
  <c r="DS86" i="15"/>
  <c r="DT86" i="15"/>
  <c r="DU86" i="15"/>
  <c r="DV86" i="15"/>
  <c r="DW86" i="15"/>
  <c r="DX86" i="15"/>
  <c r="DY86" i="15"/>
  <c r="DZ86" i="15"/>
  <c r="EA86" i="15"/>
  <c r="EB86" i="15"/>
  <c r="EC86" i="15"/>
  <c r="ED86" i="15"/>
  <c r="EE86" i="15"/>
  <c r="EF86" i="15"/>
  <c r="EG86" i="15"/>
  <c r="EH86" i="15"/>
  <c r="EI86" i="15"/>
  <c r="EJ86" i="15"/>
  <c r="EK86" i="15"/>
  <c r="EL86" i="15"/>
  <c r="EM86" i="15"/>
  <c r="EN86" i="15"/>
  <c r="EO86" i="15"/>
  <c r="EP86" i="15"/>
  <c r="EQ86" i="15"/>
  <c r="ER86" i="15"/>
  <c r="ES86" i="15"/>
  <c r="ET86" i="15"/>
  <c r="EU86" i="15"/>
  <c r="EV86" i="15"/>
  <c r="EW86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87" i="15"/>
  <c r="AA87" i="15"/>
  <c r="AB87" i="15"/>
  <c r="AC87" i="15"/>
  <c r="AD87" i="15"/>
  <c r="AE87" i="15"/>
  <c r="AF87" i="15"/>
  <c r="AG87" i="15"/>
  <c r="AH87" i="15"/>
  <c r="AI87" i="15"/>
  <c r="AJ87" i="15"/>
  <c r="AK87" i="15"/>
  <c r="AL87" i="15"/>
  <c r="AM87" i="15"/>
  <c r="AN87" i="15"/>
  <c r="AO87" i="15"/>
  <c r="AP87" i="15"/>
  <c r="AQ87" i="15"/>
  <c r="AR87" i="15"/>
  <c r="AS87" i="15"/>
  <c r="AT87" i="15"/>
  <c r="AU87" i="15"/>
  <c r="AV87" i="15"/>
  <c r="AW87" i="15"/>
  <c r="AX87" i="15"/>
  <c r="AY87" i="15"/>
  <c r="AZ87" i="15"/>
  <c r="BA87" i="15"/>
  <c r="BB87" i="15"/>
  <c r="BC87" i="15"/>
  <c r="BD87" i="15"/>
  <c r="BE87" i="15"/>
  <c r="BF87" i="15"/>
  <c r="BG87" i="15"/>
  <c r="BH87" i="15"/>
  <c r="BI87" i="15"/>
  <c r="BJ87" i="15"/>
  <c r="BK87" i="15"/>
  <c r="BL87" i="15"/>
  <c r="BM87" i="15"/>
  <c r="BN87" i="15"/>
  <c r="BO87" i="15"/>
  <c r="BP87" i="15"/>
  <c r="BQ87" i="15"/>
  <c r="BR87" i="15"/>
  <c r="BS87" i="15"/>
  <c r="BT87" i="15"/>
  <c r="BU87" i="15"/>
  <c r="BV87" i="15"/>
  <c r="BW87" i="15"/>
  <c r="BX87" i="15"/>
  <c r="BY87" i="15"/>
  <c r="BZ87" i="15"/>
  <c r="CA87" i="15"/>
  <c r="CB87" i="15"/>
  <c r="CC87" i="15"/>
  <c r="CD87" i="15"/>
  <c r="CE87" i="15"/>
  <c r="CF87" i="15"/>
  <c r="CG87" i="15"/>
  <c r="CH87" i="15"/>
  <c r="CI87" i="15"/>
  <c r="CJ87" i="15"/>
  <c r="CK87" i="15"/>
  <c r="CL87" i="15"/>
  <c r="CM87" i="15"/>
  <c r="CN87" i="15"/>
  <c r="CO87" i="15"/>
  <c r="CP87" i="15"/>
  <c r="CQ87" i="15"/>
  <c r="CR87" i="15"/>
  <c r="CS87" i="15"/>
  <c r="CT87" i="15"/>
  <c r="CU87" i="15"/>
  <c r="CV87" i="15"/>
  <c r="CW87" i="15"/>
  <c r="CX87" i="15"/>
  <c r="CY87" i="15"/>
  <c r="CZ87" i="15"/>
  <c r="DA87" i="15"/>
  <c r="DB87" i="15"/>
  <c r="DC87" i="15"/>
  <c r="DD87" i="15"/>
  <c r="DE87" i="15"/>
  <c r="DF87" i="15"/>
  <c r="DG87" i="15"/>
  <c r="DH87" i="15"/>
  <c r="DI87" i="15"/>
  <c r="DJ87" i="15"/>
  <c r="DK87" i="15"/>
  <c r="DL87" i="15"/>
  <c r="DM87" i="15"/>
  <c r="DN87" i="15"/>
  <c r="DO87" i="15"/>
  <c r="DP87" i="15"/>
  <c r="DQ87" i="15"/>
  <c r="DR87" i="15"/>
  <c r="DS87" i="15"/>
  <c r="DT87" i="15"/>
  <c r="DU87" i="15"/>
  <c r="DV87" i="15"/>
  <c r="DW87" i="15"/>
  <c r="DX87" i="15"/>
  <c r="DY87" i="15"/>
  <c r="DZ87" i="15"/>
  <c r="EA87" i="15"/>
  <c r="EB87" i="15"/>
  <c r="EC87" i="15"/>
  <c r="ED87" i="15"/>
  <c r="EE87" i="15"/>
  <c r="EF87" i="15"/>
  <c r="EG87" i="15"/>
  <c r="EH87" i="15"/>
  <c r="EI87" i="15"/>
  <c r="EJ87" i="15"/>
  <c r="EK87" i="15"/>
  <c r="EL87" i="15"/>
  <c r="EM87" i="15"/>
  <c r="EN87" i="15"/>
  <c r="EO87" i="15"/>
  <c r="EP87" i="15"/>
  <c r="EQ87" i="15"/>
  <c r="ER87" i="15"/>
  <c r="ES87" i="15"/>
  <c r="ET87" i="15"/>
  <c r="EU87" i="15"/>
  <c r="EV87" i="15"/>
  <c r="EW87" i="15"/>
  <c r="EW94" i="15"/>
  <c r="D6" i="14"/>
  <c r="C323" i="14"/>
  <c r="D72" i="15" s="1"/>
  <c r="G304" i="14"/>
  <c r="G306" i="14"/>
  <c r="E36" i="14"/>
  <c r="E37" i="14"/>
  <c r="G37" i="14" s="1"/>
  <c r="E38" i="14"/>
  <c r="G38" i="14" s="1"/>
  <c r="E39" i="14"/>
  <c r="G39" i="14" s="1"/>
  <c r="E40" i="14"/>
  <c r="G40" i="14" s="1"/>
  <c r="F54" i="14"/>
  <c r="F55" i="14"/>
  <c r="F56" i="14"/>
  <c r="F57" i="14"/>
  <c r="F58" i="14"/>
  <c r="F72" i="14"/>
  <c r="F73" i="14"/>
  <c r="F74" i="14"/>
  <c r="F75" i="14"/>
  <c r="F76" i="14"/>
  <c r="F77" i="14"/>
  <c r="F78" i="14"/>
  <c r="F79" i="14"/>
  <c r="F80" i="14"/>
  <c r="F84" i="14"/>
  <c r="F85" i="14"/>
  <c r="F86" i="14"/>
  <c r="F90" i="14"/>
  <c r="F91" i="14"/>
  <c r="F92" i="14"/>
  <c r="F93" i="14"/>
  <c r="F94" i="14"/>
  <c r="F95" i="14"/>
  <c r="F96" i="14"/>
  <c r="F97" i="14"/>
  <c r="F109" i="14"/>
  <c r="F110" i="14"/>
  <c r="F111" i="14"/>
  <c r="F112" i="14"/>
  <c r="F113" i="14"/>
  <c r="F114" i="14"/>
  <c r="F115" i="14"/>
  <c r="W140" i="14"/>
  <c r="X140" i="14"/>
  <c r="Y140" i="14"/>
  <c r="Z140" i="14"/>
  <c r="AA140" i="14"/>
  <c r="AB140" i="14"/>
  <c r="AC140" i="14"/>
  <c r="AD140" i="14"/>
  <c r="AE140" i="14"/>
  <c r="AF140" i="14"/>
  <c r="AG140" i="14"/>
  <c r="AH140" i="14"/>
  <c r="AI140" i="14"/>
  <c r="AJ140" i="14"/>
  <c r="AK140" i="14"/>
  <c r="AL140" i="14"/>
  <c r="AM140" i="14"/>
  <c r="AN140" i="14"/>
  <c r="AO140" i="14"/>
  <c r="AP140" i="14"/>
  <c r="AQ140" i="14"/>
  <c r="AR140" i="14"/>
  <c r="AS140" i="14"/>
  <c r="AT140" i="14"/>
  <c r="AU140" i="14"/>
  <c r="AV140" i="14"/>
  <c r="AW140" i="14"/>
  <c r="AX140" i="14"/>
  <c r="AY140" i="14"/>
  <c r="AZ140" i="14"/>
  <c r="BA140" i="14"/>
  <c r="BB140" i="14"/>
  <c r="BC140" i="14"/>
  <c r="BD140" i="14"/>
  <c r="BE140" i="14"/>
  <c r="BF140" i="14"/>
  <c r="BG140" i="14"/>
  <c r="BH140" i="14"/>
  <c r="BI140" i="14"/>
  <c r="BJ140" i="14"/>
  <c r="BK140" i="14"/>
  <c r="BL140" i="14"/>
  <c r="BM140" i="14"/>
  <c r="BN140" i="14"/>
  <c r="BO140" i="14"/>
  <c r="BP140" i="14"/>
  <c r="BQ140" i="14"/>
  <c r="BR140" i="14"/>
  <c r="BS140" i="14"/>
  <c r="BT140" i="14"/>
  <c r="BU140" i="14"/>
  <c r="BV140" i="14"/>
  <c r="BW140" i="14"/>
  <c r="BX140" i="14"/>
  <c r="BY140" i="14"/>
  <c r="BZ140" i="14"/>
  <c r="CA140" i="14"/>
  <c r="CB140" i="14"/>
  <c r="CC140" i="14"/>
  <c r="CD140" i="14"/>
  <c r="CE140" i="14"/>
  <c r="CF140" i="14"/>
  <c r="CG140" i="14"/>
  <c r="CH140" i="14"/>
  <c r="CI140" i="14"/>
  <c r="CJ140" i="14"/>
  <c r="CK140" i="14"/>
  <c r="CL140" i="14"/>
  <c r="CM140" i="14"/>
  <c r="CN140" i="14"/>
  <c r="CO140" i="14"/>
  <c r="CP140" i="14"/>
  <c r="CQ140" i="14"/>
  <c r="CR140" i="14"/>
  <c r="CS140" i="14"/>
  <c r="CT140" i="14"/>
  <c r="CU140" i="14"/>
  <c r="CV140" i="14"/>
  <c r="CW140" i="14"/>
  <c r="CX140" i="14"/>
  <c r="CY140" i="14"/>
  <c r="CZ140" i="14"/>
  <c r="DA140" i="14"/>
  <c r="DB140" i="14"/>
  <c r="DC140" i="14"/>
  <c r="DD140" i="14"/>
  <c r="DE140" i="14"/>
  <c r="DF140" i="14"/>
  <c r="DG140" i="14"/>
  <c r="DH140" i="14"/>
  <c r="DI140" i="14"/>
  <c r="DJ140" i="14"/>
  <c r="DK140" i="14"/>
  <c r="DL140" i="14"/>
  <c r="DM140" i="14"/>
  <c r="DN140" i="14"/>
  <c r="DO140" i="14"/>
  <c r="DP140" i="14"/>
  <c r="DQ140" i="14"/>
  <c r="DR140" i="14"/>
  <c r="DS140" i="14"/>
  <c r="DT140" i="14"/>
  <c r="DU140" i="14"/>
  <c r="DV140" i="14"/>
  <c r="DW140" i="14"/>
  <c r="DX140" i="14"/>
  <c r="DY140" i="14"/>
  <c r="DZ140" i="14"/>
  <c r="EA140" i="14"/>
  <c r="EB140" i="14"/>
  <c r="EC140" i="14"/>
  <c r="ED140" i="14"/>
  <c r="EE140" i="14"/>
  <c r="EF140" i="14"/>
  <c r="EG140" i="14"/>
  <c r="EH140" i="14"/>
  <c r="EI140" i="14"/>
  <c r="EJ140" i="14"/>
  <c r="EK140" i="14"/>
  <c r="EL140" i="14"/>
  <c r="EM140" i="14"/>
  <c r="EN140" i="14"/>
  <c r="EO140" i="14"/>
  <c r="EP140" i="14"/>
  <c r="EQ140" i="14"/>
  <c r="ER140" i="14"/>
  <c r="ES140" i="14"/>
  <c r="ET140" i="14"/>
  <c r="EU140" i="14"/>
  <c r="EV140" i="14"/>
  <c r="C144" i="14"/>
  <c r="W144" i="14"/>
  <c r="X144" i="14"/>
  <c r="Y144" i="14"/>
  <c r="Z144" i="14"/>
  <c r="AA144" i="14"/>
  <c r="AB144" i="14"/>
  <c r="AC144" i="14"/>
  <c r="AD144" i="14"/>
  <c r="AE144" i="14"/>
  <c r="AF144" i="14"/>
  <c r="AG144" i="14"/>
  <c r="AH144" i="14"/>
  <c r="AI144" i="14"/>
  <c r="AJ144" i="14"/>
  <c r="AK144" i="14"/>
  <c r="AL144" i="14"/>
  <c r="AM144" i="14"/>
  <c r="AN144" i="14"/>
  <c r="AO144" i="14"/>
  <c r="AP144" i="14"/>
  <c r="AQ144" i="14"/>
  <c r="AR144" i="14"/>
  <c r="AS144" i="14"/>
  <c r="AT144" i="14"/>
  <c r="AU144" i="14"/>
  <c r="AV144" i="14"/>
  <c r="AW144" i="14"/>
  <c r="AX144" i="14"/>
  <c r="AY144" i="14"/>
  <c r="AZ144" i="14"/>
  <c r="BA144" i="14"/>
  <c r="BB144" i="14"/>
  <c r="BC144" i="14"/>
  <c r="BD144" i="14"/>
  <c r="BE144" i="14"/>
  <c r="BF144" i="14"/>
  <c r="BG144" i="14"/>
  <c r="BH144" i="14"/>
  <c r="BI144" i="14"/>
  <c r="BJ144" i="14"/>
  <c r="BK144" i="14"/>
  <c r="BL144" i="14"/>
  <c r="BM144" i="14"/>
  <c r="BN144" i="14"/>
  <c r="BO144" i="14"/>
  <c r="BP144" i="14"/>
  <c r="BQ144" i="14"/>
  <c r="BR144" i="14"/>
  <c r="BS144" i="14"/>
  <c r="BT144" i="14"/>
  <c r="BU144" i="14"/>
  <c r="BV144" i="14"/>
  <c r="BW144" i="14"/>
  <c r="BX144" i="14"/>
  <c r="BY144" i="14"/>
  <c r="BZ144" i="14"/>
  <c r="CA144" i="14"/>
  <c r="CB144" i="14"/>
  <c r="CC144" i="14"/>
  <c r="CD144" i="14"/>
  <c r="CE144" i="14"/>
  <c r="CF144" i="14"/>
  <c r="CG144" i="14"/>
  <c r="CH144" i="14"/>
  <c r="CI144" i="14"/>
  <c r="CJ144" i="14"/>
  <c r="CK144" i="14"/>
  <c r="CL144" i="14"/>
  <c r="CM144" i="14"/>
  <c r="CN144" i="14"/>
  <c r="CO144" i="14"/>
  <c r="CP144" i="14"/>
  <c r="CQ144" i="14"/>
  <c r="CR144" i="14"/>
  <c r="CS144" i="14"/>
  <c r="CT144" i="14"/>
  <c r="CU144" i="14"/>
  <c r="CV144" i="14"/>
  <c r="CW144" i="14"/>
  <c r="CX144" i="14"/>
  <c r="CY144" i="14"/>
  <c r="CZ144" i="14"/>
  <c r="DA144" i="14"/>
  <c r="DB144" i="14"/>
  <c r="DC144" i="14"/>
  <c r="DD144" i="14"/>
  <c r="DE144" i="14"/>
  <c r="DF144" i="14"/>
  <c r="DG144" i="14"/>
  <c r="DH144" i="14"/>
  <c r="DI144" i="14"/>
  <c r="DJ144" i="14"/>
  <c r="DK144" i="14"/>
  <c r="DL144" i="14"/>
  <c r="DM144" i="14"/>
  <c r="DN144" i="14"/>
  <c r="DO144" i="14"/>
  <c r="DP144" i="14"/>
  <c r="DQ144" i="14"/>
  <c r="DR144" i="14"/>
  <c r="DS144" i="14"/>
  <c r="DT144" i="14"/>
  <c r="DU144" i="14"/>
  <c r="DV144" i="14"/>
  <c r="DW144" i="14"/>
  <c r="DX144" i="14"/>
  <c r="DY144" i="14"/>
  <c r="DZ144" i="14"/>
  <c r="EA144" i="14"/>
  <c r="EB144" i="14"/>
  <c r="EC144" i="14"/>
  <c r="ED144" i="14"/>
  <c r="EE144" i="14"/>
  <c r="EF144" i="14"/>
  <c r="EG144" i="14"/>
  <c r="EH144" i="14"/>
  <c r="EI144" i="14"/>
  <c r="EJ144" i="14"/>
  <c r="EK144" i="14"/>
  <c r="EL144" i="14"/>
  <c r="EM144" i="14"/>
  <c r="EN144" i="14"/>
  <c r="EO144" i="14"/>
  <c r="EP144" i="14"/>
  <c r="EQ144" i="14"/>
  <c r="ER144" i="14"/>
  <c r="ES144" i="14"/>
  <c r="ET144" i="14"/>
  <c r="EU144" i="14"/>
  <c r="EV144" i="14"/>
  <c r="I151" i="14"/>
  <c r="J151" i="14"/>
  <c r="I152" i="14"/>
  <c r="J152" i="14"/>
  <c r="I153" i="14"/>
  <c r="J153" i="14"/>
  <c r="I154" i="14"/>
  <c r="J154" i="14"/>
  <c r="C155" i="14"/>
  <c r="F163" i="14"/>
  <c r="F164" i="14"/>
  <c r="F165" i="14"/>
  <c r="F166" i="14"/>
  <c r="F167" i="14"/>
  <c r="F168" i="14"/>
  <c r="F169" i="14"/>
  <c r="F170" i="14"/>
  <c r="G185" i="14"/>
  <c r="G186" i="14"/>
  <c r="BL8" i="15" s="1"/>
  <c r="G187" i="14"/>
  <c r="G188" i="14"/>
  <c r="G189" i="14"/>
  <c r="G190" i="14"/>
  <c r="G191" i="14"/>
  <c r="G192" i="14"/>
  <c r="G193" i="14"/>
  <c r="G194" i="14"/>
  <c r="G195" i="14"/>
  <c r="G196" i="14"/>
  <c r="G197" i="14"/>
  <c r="G201" i="14"/>
  <c r="F219" i="14"/>
  <c r="E243" i="14"/>
  <c r="I251" i="14"/>
  <c r="J251" i="14"/>
  <c r="I252" i="14"/>
  <c r="J252" i="14"/>
  <c r="I253" i="14"/>
  <c r="J253" i="14"/>
  <c r="I254" i="14"/>
  <c r="J254" i="14"/>
  <c r="C255" i="14"/>
  <c r="G261" i="14"/>
  <c r="G262" i="14"/>
  <c r="G266" i="14"/>
  <c r="G290" i="14"/>
  <c r="G291" i="14"/>
  <c r="G292" i="14"/>
  <c r="G293" i="14"/>
  <c r="G294" i="14"/>
  <c r="G295" i="14"/>
  <c r="G303" i="14"/>
  <c r="G305" i="14"/>
  <c r="E64" i="15"/>
  <c r="E106" i="15" s="1"/>
  <c r="D323" i="14"/>
  <c r="E72" i="15" s="1"/>
  <c r="E323" i="14"/>
  <c r="F72" i="15" s="1"/>
  <c r="F323" i="14"/>
  <c r="G72" i="15" s="1"/>
  <c r="G323" i="14"/>
  <c r="H72" i="15" s="1"/>
  <c r="H323" i="14"/>
  <c r="I72" i="15" s="1"/>
  <c r="I323" i="14"/>
  <c r="J72" i="15" s="1"/>
  <c r="J323" i="14"/>
  <c r="K72" i="15" s="1"/>
  <c r="K323" i="14"/>
  <c r="L72" i="15" s="1"/>
  <c r="L323" i="14"/>
  <c r="M72" i="15" s="1"/>
  <c r="M323" i="14"/>
  <c r="N72" i="15" s="1"/>
  <c r="N323" i="14"/>
  <c r="O72" i="15" s="1"/>
  <c r="O323" i="14"/>
  <c r="P72" i="15" s="1"/>
  <c r="P323" i="14"/>
  <c r="Q72" i="15" s="1"/>
  <c r="Q323" i="14"/>
  <c r="R72" i="15" s="1"/>
  <c r="R323" i="14"/>
  <c r="S72" i="15" s="1"/>
  <c r="S323" i="14"/>
  <c r="T72" i="15" s="1"/>
  <c r="T323" i="14"/>
  <c r="U72" i="15" s="1"/>
  <c r="U323" i="14"/>
  <c r="V72" i="15" s="1"/>
  <c r="V323" i="14"/>
  <c r="W72" i="15" s="1"/>
  <c r="W323" i="14"/>
  <c r="X72" i="15" s="1"/>
  <c r="X323" i="14"/>
  <c r="Y72" i="15" s="1"/>
  <c r="Y323" i="14"/>
  <c r="Z72" i="15" s="1"/>
  <c r="Z323" i="14"/>
  <c r="AA72" i="15" s="1"/>
  <c r="AA323" i="14"/>
  <c r="AB72" i="15" s="1"/>
  <c r="AB323" i="14"/>
  <c r="AC72" i="15" s="1"/>
  <c r="AC323" i="14"/>
  <c r="AD72" i="15" s="1"/>
  <c r="AD323" i="14"/>
  <c r="AE72" i="15" s="1"/>
  <c r="AE323" i="14"/>
  <c r="AF72" i="15" s="1"/>
  <c r="AF323" i="14"/>
  <c r="AG323" i="14"/>
  <c r="AH323" i="14"/>
  <c r="AI72" i="15" s="1"/>
  <c r="AI323" i="14"/>
  <c r="AJ72" i="15" s="1"/>
  <c r="AJ323" i="14"/>
  <c r="AK72" i="15" s="1"/>
  <c r="AK323" i="14"/>
  <c r="AL72" i="15" s="1"/>
  <c r="AL323" i="14"/>
  <c r="AM72" i="15" s="1"/>
  <c r="AM323" i="14"/>
  <c r="AN72" i="15" s="1"/>
  <c r="AN323" i="14"/>
  <c r="AO72" i="15" s="1"/>
  <c r="AO323" i="14"/>
  <c r="AP72" i="15" s="1"/>
  <c r="AP323" i="14"/>
  <c r="AQ72" i="15" s="1"/>
  <c r="AQ323" i="14"/>
  <c r="AR72" i="15" s="1"/>
  <c r="AR323" i="14"/>
  <c r="AS72" i="15" s="1"/>
  <c r="AS323" i="14"/>
  <c r="AT72" i="15" s="1"/>
  <c r="AT323" i="14"/>
  <c r="AU72" i="15" s="1"/>
  <c r="AU323" i="14"/>
  <c r="AV72" i="15" s="1"/>
  <c r="AV323" i="14"/>
  <c r="AW72" i="15" s="1"/>
  <c r="AW323" i="14"/>
  <c r="AX72" i="15" s="1"/>
  <c r="AX323" i="14"/>
  <c r="AY72" i="15" s="1"/>
  <c r="AY323" i="14"/>
  <c r="AZ72" i="15" s="1"/>
  <c r="AZ323" i="14"/>
  <c r="BA323" i="14"/>
  <c r="BB323" i="14"/>
  <c r="BC72" i="15" s="1"/>
  <c r="BC323" i="14"/>
  <c r="BD72" i="15" s="1"/>
  <c r="BD323" i="14"/>
  <c r="BE72" i="15" s="1"/>
  <c r="BE323" i="14"/>
  <c r="BF72" i="15" s="1"/>
  <c r="BF323" i="14"/>
  <c r="BG72" i="15" s="1"/>
  <c r="BG323" i="14"/>
  <c r="BH72" i="15" s="1"/>
  <c r="BH323" i="14"/>
  <c r="BI72" i="15" s="1"/>
  <c r="BI323" i="14"/>
  <c r="BJ72" i="15" s="1"/>
  <c r="BJ323" i="14"/>
  <c r="BK72" i="15" s="1"/>
  <c r="BK323" i="14"/>
  <c r="BL72" i="15" s="1"/>
  <c r="BL323" i="14"/>
  <c r="BM72" i="15" s="1"/>
  <c r="BM323" i="14"/>
  <c r="BN72" i="15" s="1"/>
  <c r="BN323" i="14"/>
  <c r="BO72" i="15" s="1"/>
  <c r="BO323" i="14"/>
  <c r="BP72" i="15" s="1"/>
  <c r="BP323" i="14"/>
  <c r="BQ72" i="15" s="1"/>
  <c r="BQ323" i="14"/>
  <c r="BR72" i="15" s="1"/>
  <c r="BR323" i="14"/>
  <c r="BS72" i="15" s="1"/>
  <c r="BS323" i="14"/>
  <c r="BT72" i="15" s="1"/>
  <c r="BT323" i="14"/>
  <c r="BU72" i="15" s="1"/>
  <c r="BU323" i="14"/>
  <c r="BV72" i="15" s="1"/>
  <c r="BV323" i="14"/>
  <c r="BW72" i="15" s="1"/>
  <c r="BW323" i="14"/>
  <c r="BX72" i="15" s="1"/>
  <c r="BX323" i="14"/>
  <c r="BY72" i="15" s="1"/>
  <c r="BY323" i="14"/>
  <c r="BZ72" i="15" s="1"/>
  <c r="BZ323" i="14"/>
  <c r="CA72" i="15" s="1"/>
  <c r="CA323" i="14"/>
  <c r="CB72" i="15" s="1"/>
  <c r="CB323" i="14"/>
  <c r="CC72" i="15" s="1"/>
  <c r="CC323" i="14"/>
  <c r="CD72" i="15" s="1"/>
  <c r="CD323" i="14"/>
  <c r="CE72" i="15" s="1"/>
  <c r="CE323" i="14"/>
  <c r="CF72" i="15" s="1"/>
  <c r="CF323" i="14"/>
  <c r="CG72" i="15" s="1"/>
  <c r="CG323" i="14"/>
  <c r="CH72" i="15" s="1"/>
  <c r="CH323" i="14"/>
  <c r="CI72" i="15" s="1"/>
  <c r="CI323" i="14"/>
  <c r="CJ323" i="14"/>
  <c r="CK72" i="15" s="1"/>
  <c r="CK323" i="14"/>
  <c r="CL72" i="15" s="1"/>
  <c r="CL323" i="14"/>
  <c r="CM72" i="15" s="1"/>
  <c r="CM323" i="14"/>
  <c r="CN72" i="15" s="1"/>
  <c r="CN323" i="14"/>
  <c r="CO72" i="15" s="1"/>
  <c r="CO323" i="14"/>
  <c r="CP72" i="15" s="1"/>
  <c r="CP323" i="14"/>
  <c r="CQ72" i="15" s="1"/>
  <c r="CQ323" i="14"/>
  <c r="CR72" i="15" s="1"/>
  <c r="CR323" i="14"/>
  <c r="CS72" i="15" s="1"/>
  <c r="CS323" i="14"/>
  <c r="CT72" i="15" s="1"/>
  <c r="CT323" i="14"/>
  <c r="CU72" i="15" s="1"/>
  <c r="CU323" i="14"/>
  <c r="CV72" i="15" s="1"/>
  <c r="CV323" i="14"/>
  <c r="CW72" i="15" s="1"/>
  <c r="CW323" i="14"/>
  <c r="CX72" i="15" s="1"/>
  <c r="CX323" i="14"/>
  <c r="CY72" i="15" s="1"/>
  <c r="CY323" i="14"/>
  <c r="CZ72" i="15" s="1"/>
  <c r="CZ323" i="14"/>
  <c r="DA72" i="15" s="1"/>
  <c r="DA323" i="14"/>
  <c r="DB72" i="15" s="1"/>
  <c r="DB323" i="14"/>
  <c r="DC72" i="15" s="1"/>
  <c r="DC323" i="14"/>
  <c r="DD72" i="15" s="1"/>
  <c r="DD323" i="14"/>
  <c r="DE72" i="15" s="1"/>
  <c r="DE323" i="14"/>
  <c r="DF72" i="15" s="1"/>
  <c r="DF323" i="14"/>
  <c r="DG72" i="15" s="1"/>
  <c r="DG323" i="14"/>
  <c r="DH72" i="15" s="1"/>
  <c r="DH323" i="14"/>
  <c r="DI72" i="15" s="1"/>
  <c r="DI323" i="14"/>
  <c r="DJ72" i="15" s="1"/>
  <c r="DJ323" i="14"/>
  <c r="DK72" i="15" s="1"/>
  <c r="DK323" i="14"/>
  <c r="DL72" i="15" s="1"/>
  <c r="DL323" i="14"/>
  <c r="DM72" i="15" s="1"/>
  <c r="DM323" i="14"/>
  <c r="DN72" i="15" s="1"/>
  <c r="DN323" i="14"/>
  <c r="DO72" i="15" s="1"/>
  <c r="DO323" i="14"/>
  <c r="DP72" i="15" s="1"/>
  <c r="DP323" i="14"/>
  <c r="DQ72" i="15" s="1"/>
  <c r="DQ323" i="14"/>
  <c r="DR72" i="15" s="1"/>
  <c r="DR323" i="14"/>
  <c r="DS72" i="15" s="1"/>
  <c r="DS323" i="14"/>
  <c r="DT72" i="15" s="1"/>
  <c r="DT323" i="14"/>
  <c r="DU72" i="15" s="1"/>
  <c r="DU323" i="14"/>
  <c r="DV72" i="15" s="1"/>
  <c r="DV323" i="14"/>
  <c r="DW72" i="15" s="1"/>
  <c r="DW323" i="14"/>
  <c r="DX72" i="15" s="1"/>
  <c r="DX323" i="14"/>
  <c r="DY72" i="15" s="1"/>
  <c r="DY323" i="14"/>
  <c r="DZ72" i="15" s="1"/>
  <c r="DZ323" i="14"/>
  <c r="EA72" i="15" s="1"/>
  <c r="EA323" i="14"/>
  <c r="EB72" i="15" s="1"/>
  <c r="EB323" i="14"/>
  <c r="EC72" i="15" s="1"/>
  <c r="EC323" i="14"/>
  <c r="ED72" i="15" s="1"/>
  <c r="ED323" i="14"/>
  <c r="EE72" i="15" s="1"/>
  <c r="EE323" i="14"/>
  <c r="EF72" i="15" s="1"/>
  <c r="EF323" i="14"/>
  <c r="EG72" i="15" s="1"/>
  <c r="EG323" i="14"/>
  <c r="EH72" i="15" s="1"/>
  <c r="EH323" i="14"/>
  <c r="EI72" i="15" s="1"/>
  <c r="EI323" i="14"/>
  <c r="EJ72" i="15" s="1"/>
  <c r="EJ323" i="14"/>
  <c r="EK72" i="15" s="1"/>
  <c r="EK323" i="14"/>
  <c r="EL72" i="15" s="1"/>
  <c r="EL323" i="14"/>
  <c r="EM72" i="15" s="1"/>
  <c r="EM323" i="14"/>
  <c r="EN72" i="15" s="1"/>
  <c r="EN323" i="14"/>
  <c r="EO72" i="15" s="1"/>
  <c r="EO323" i="14"/>
  <c r="EP72" i="15" s="1"/>
  <c r="EP323" i="14"/>
  <c r="EQ72" i="15" s="1"/>
  <c r="EQ323" i="14"/>
  <c r="ER72" i="15" s="1"/>
  <c r="ER323" i="14"/>
  <c r="ES72" i="15" s="1"/>
  <c r="ES323" i="14"/>
  <c r="ET72" i="15" s="1"/>
  <c r="ET323" i="14"/>
  <c r="EU72" i="15" s="1"/>
  <c r="EU323" i="14"/>
  <c r="EV72" i="15" s="1"/>
  <c r="EV323" i="14"/>
  <c r="EW72" i="15" s="1"/>
  <c r="L327" i="14"/>
  <c r="M77" i="15" s="1"/>
  <c r="M327" i="14"/>
  <c r="N77" i="15" s="1"/>
  <c r="N327" i="14"/>
  <c r="O327" i="14"/>
  <c r="P327" i="14"/>
  <c r="Q77" i="15" s="1"/>
  <c r="Q327" i="14"/>
  <c r="R77" i="15" s="1"/>
  <c r="R327" i="14"/>
  <c r="S327" i="14"/>
  <c r="T327" i="14"/>
  <c r="U77" i="15" s="1"/>
  <c r="U327" i="14"/>
  <c r="V77" i="15" s="1"/>
  <c r="V327" i="14"/>
  <c r="W327" i="14"/>
  <c r="X327" i="14"/>
  <c r="Y77" i="15" s="1"/>
  <c r="Y327" i="14"/>
  <c r="Z77" i="15" s="1"/>
  <c r="Z327" i="14"/>
  <c r="AA327" i="14"/>
  <c r="AB327" i="14"/>
  <c r="AC77" i="15" s="1"/>
  <c r="AC327" i="14"/>
  <c r="AD77" i="15" s="1"/>
  <c r="AD327" i="14"/>
  <c r="AE327" i="14"/>
  <c r="AF327" i="14"/>
  <c r="AG77" i="15" s="1"/>
  <c r="AG327" i="14"/>
  <c r="AH77" i="15" s="1"/>
  <c r="AH327" i="14"/>
  <c r="AI327" i="14"/>
  <c r="AJ327" i="14"/>
  <c r="AK77" i="15" s="1"/>
  <c r="AK327" i="14"/>
  <c r="AL77" i="15" s="1"/>
  <c r="AL327" i="14"/>
  <c r="AM327" i="14"/>
  <c r="AN327" i="14"/>
  <c r="AO77" i="15" s="1"/>
  <c r="AO327" i="14"/>
  <c r="AP77" i="15" s="1"/>
  <c r="AP327" i="14"/>
  <c r="AQ327" i="14"/>
  <c r="AR327" i="14"/>
  <c r="AS77" i="15" s="1"/>
  <c r="AS327" i="14"/>
  <c r="AT77" i="15" s="1"/>
  <c r="AT327" i="14"/>
  <c r="AU327" i="14"/>
  <c r="AV327" i="14"/>
  <c r="AW77" i="15" s="1"/>
  <c r="AW327" i="14"/>
  <c r="AX77" i="15" s="1"/>
  <c r="AX327" i="14"/>
  <c r="AY327" i="14"/>
  <c r="AZ327" i="14"/>
  <c r="BA77" i="15" s="1"/>
  <c r="BA327" i="14"/>
  <c r="BB77" i="15" s="1"/>
  <c r="BB327" i="14"/>
  <c r="BC327" i="14"/>
  <c r="BD327" i="14"/>
  <c r="BE77" i="15" s="1"/>
  <c r="BE327" i="14"/>
  <c r="BF77" i="15" s="1"/>
  <c r="BF327" i="14"/>
  <c r="BG327" i="14"/>
  <c r="BH327" i="14"/>
  <c r="BI77" i="15" s="1"/>
  <c r="BI327" i="14"/>
  <c r="BJ77" i="15" s="1"/>
  <c r="BJ327" i="14"/>
  <c r="BK327" i="14"/>
  <c r="BL327" i="14"/>
  <c r="BM77" i="15" s="1"/>
  <c r="BM327" i="14"/>
  <c r="BN77" i="15" s="1"/>
  <c r="BN327" i="14"/>
  <c r="BO327" i="14"/>
  <c r="BP327" i="14"/>
  <c r="BQ77" i="15" s="1"/>
  <c r="BQ327" i="14"/>
  <c r="BR77" i="15" s="1"/>
  <c r="BR327" i="14"/>
  <c r="BS327" i="14"/>
  <c r="BT327" i="14"/>
  <c r="BU77" i="15" s="1"/>
  <c r="BU327" i="14"/>
  <c r="BV77" i="15" s="1"/>
  <c r="BV327" i="14"/>
  <c r="BW327" i="14"/>
  <c r="BX327" i="14"/>
  <c r="BY77" i="15" s="1"/>
  <c r="BY327" i="14"/>
  <c r="BZ77" i="15" s="1"/>
  <c r="BZ327" i="14"/>
  <c r="CA327" i="14"/>
  <c r="CB327" i="14"/>
  <c r="CC77" i="15" s="1"/>
  <c r="CC327" i="14"/>
  <c r="CD77" i="15" s="1"/>
  <c r="CD327" i="14"/>
  <c r="CE327" i="14"/>
  <c r="CF327" i="14"/>
  <c r="CG77" i="15" s="1"/>
  <c r="CG327" i="14"/>
  <c r="CH77" i="15" s="1"/>
  <c r="CH327" i="14"/>
  <c r="CI327" i="14"/>
  <c r="CJ327" i="14"/>
  <c r="CK77" i="15" s="1"/>
  <c r="CK327" i="14"/>
  <c r="CL77" i="15" s="1"/>
  <c r="CL327" i="14"/>
  <c r="CM327" i="14"/>
  <c r="CN327" i="14"/>
  <c r="CO77" i="15" s="1"/>
  <c r="CO327" i="14"/>
  <c r="CP77" i="15" s="1"/>
  <c r="CP327" i="14"/>
  <c r="CQ327" i="14"/>
  <c r="CR327" i="14"/>
  <c r="CS77" i="15" s="1"/>
  <c r="CS327" i="14"/>
  <c r="CT77" i="15" s="1"/>
  <c r="CT327" i="14"/>
  <c r="CU327" i="14"/>
  <c r="CV327" i="14"/>
  <c r="CW77" i="15" s="1"/>
  <c r="CW327" i="14"/>
  <c r="CX77" i="15" s="1"/>
  <c r="CX327" i="14"/>
  <c r="CY327" i="14"/>
  <c r="CZ327" i="14"/>
  <c r="DA77" i="15" s="1"/>
  <c r="DA327" i="14"/>
  <c r="DB77" i="15" s="1"/>
  <c r="DB327" i="14"/>
  <c r="DC327" i="14"/>
  <c r="DD327" i="14"/>
  <c r="DE77" i="15" s="1"/>
  <c r="DE327" i="14"/>
  <c r="DF77" i="15" s="1"/>
  <c r="DF327" i="14"/>
  <c r="DG327" i="14"/>
  <c r="DH327" i="14"/>
  <c r="DI77" i="15" s="1"/>
  <c r="DI327" i="14"/>
  <c r="DJ77" i="15" s="1"/>
  <c r="DJ327" i="14"/>
  <c r="DK327" i="14"/>
  <c r="DL327" i="14"/>
  <c r="DM77" i="15" s="1"/>
  <c r="DM327" i="14"/>
  <c r="DN77" i="15" s="1"/>
  <c r="DN327" i="14"/>
  <c r="DO327" i="14"/>
  <c r="DP327" i="14"/>
  <c r="DQ77" i="15" s="1"/>
  <c r="DQ327" i="14"/>
  <c r="DR77" i="15" s="1"/>
  <c r="DR327" i="14"/>
  <c r="DS327" i="14"/>
  <c r="DT327" i="14"/>
  <c r="DU77" i="15" s="1"/>
  <c r="DU327" i="14"/>
  <c r="DV77" i="15" s="1"/>
  <c r="DV327" i="14"/>
  <c r="DW327" i="14"/>
  <c r="DX327" i="14"/>
  <c r="DY77" i="15" s="1"/>
  <c r="DY327" i="14"/>
  <c r="DZ327" i="14"/>
  <c r="EA327" i="14"/>
  <c r="EB327" i="14"/>
  <c r="EC77" i="15" s="1"/>
  <c r="EC327" i="14"/>
  <c r="ED77" i="15" s="1"/>
  <c r="ED327" i="14"/>
  <c r="EE327" i="14"/>
  <c r="EF327" i="14"/>
  <c r="EG77" i="15" s="1"/>
  <c r="EG327" i="14"/>
  <c r="EH77" i="15" s="1"/>
  <c r="EH327" i="14"/>
  <c r="EI327" i="14"/>
  <c r="EJ327" i="14"/>
  <c r="EK77" i="15" s="1"/>
  <c r="EK327" i="14"/>
  <c r="EL327" i="14"/>
  <c r="EM327" i="14"/>
  <c r="EN327" i="14"/>
  <c r="EO77" i="15" s="1"/>
  <c r="EO327" i="14"/>
  <c r="EP77" i="15" s="1"/>
  <c r="EP327" i="14"/>
  <c r="EQ327" i="14"/>
  <c r="ER327" i="14"/>
  <c r="ES77" i="15" s="1"/>
  <c r="ES327" i="14"/>
  <c r="ET327" i="14"/>
  <c r="EU327" i="14"/>
  <c r="EV327" i="14"/>
  <c r="EW77" i="15" s="1"/>
  <c r="K106" i="15" l="1"/>
  <c r="K63" i="15"/>
  <c r="C79" i="15"/>
  <c r="EO246" i="14"/>
  <c r="EG246" i="14"/>
  <c r="DY246" i="14"/>
  <c r="DQ246" i="14"/>
  <c r="DI246" i="14"/>
  <c r="DA246" i="14"/>
  <c r="CS246" i="14"/>
  <c r="CK246" i="14"/>
  <c r="CC246" i="14"/>
  <c r="BU246" i="14"/>
  <c r="BM246" i="14"/>
  <c r="BE246" i="14"/>
  <c r="AW246" i="14"/>
  <c r="AO246" i="14"/>
  <c r="AG246" i="14"/>
  <c r="Y246" i="14"/>
  <c r="EU246" i="14"/>
  <c r="EQ246" i="14"/>
  <c r="EM246" i="14"/>
  <c r="EI246" i="14"/>
  <c r="EE246" i="14"/>
  <c r="EA246" i="14"/>
  <c r="DW246" i="14"/>
  <c r="DS246" i="14"/>
  <c r="DO246" i="14"/>
  <c r="DK246" i="14"/>
  <c r="DG246" i="14"/>
  <c r="DC246" i="14"/>
  <c r="CY246" i="14"/>
  <c r="CU246" i="14"/>
  <c r="CQ246" i="14"/>
  <c r="CM246" i="14"/>
  <c r="CI246" i="14"/>
  <c r="CE246" i="14"/>
  <c r="CA246" i="14"/>
  <c r="BW246" i="14"/>
  <c r="BS246" i="14"/>
  <c r="BO246" i="14"/>
  <c r="BK246" i="14"/>
  <c r="BG246" i="14"/>
  <c r="BC246" i="14"/>
  <c r="AY246" i="14"/>
  <c r="AU246" i="14"/>
  <c r="AQ246" i="14"/>
  <c r="AM246" i="14"/>
  <c r="AI246" i="14"/>
  <c r="AE246" i="14"/>
  <c r="AA246" i="14"/>
  <c r="W246" i="14"/>
  <c r="O246" i="14"/>
  <c r="R246" i="14"/>
  <c r="J246" i="14"/>
  <c r="V246" i="14"/>
  <c r="S246" i="14"/>
  <c r="I246" i="14"/>
  <c r="P246" i="14"/>
  <c r="L246" i="14"/>
  <c r="G246" i="14"/>
  <c r="H246" i="14"/>
  <c r="N246" i="14"/>
  <c r="U246" i="14"/>
  <c r="Q246" i="14"/>
  <c r="K246" i="14"/>
  <c r="M246" i="14"/>
  <c r="T246" i="14"/>
  <c r="F246" i="14"/>
  <c r="ET246" i="14"/>
  <c r="EP246" i="14"/>
  <c r="EL246" i="14"/>
  <c r="EH246" i="14"/>
  <c r="ED246" i="14"/>
  <c r="DZ246" i="14"/>
  <c r="DV246" i="14"/>
  <c r="DR246" i="14"/>
  <c r="DN246" i="14"/>
  <c r="DJ246" i="14"/>
  <c r="DF246" i="14"/>
  <c r="DB246" i="14"/>
  <c r="CX246" i="14"/>
  <c r="CT246" i="14"/>
  <c r="CP246" i="14"/>
  <c r="CL246" i="14"/>
  <c r="CH246" i="14"/>
  <c r="CD246" i="14"/>
  <c r="BZ246" i="14"/>
  <c r="BV246" i="14"/>
  <c r="BR246" i="14"/>
  <c r="BN246" i="14"/>
  <c r="BJ246" i="14"/>
  <c r="BF246" i="14"/>
  <c r="BB246" i="14"/>
  <c r="AX246" i="14"/>
  <c r="AT246" i="14"/>
  <c r="AP246" i="14"/>
  <c r="AL246" i="14"/>
  <c r="AH246" i="14"/>
  <c r="AD246" i="14"/>
  <c r="Z246" i="14"/>
  <c r="ES246" i="14"/>
  <c r="EK246" i="14"/>
  <c r="EC246" i="14"/>
  <c r="DU246" i="14"/>
  <c r="DM246" i="14"/>
  <c r="DE246" i="14"/>
  <c r="CW246" i="14"/>
  <c r="CO246" i="14"/>
  <c r="CG246" i="14"/>
  <c r="BY246" i="14"/>
  <c r="BQ246" i="14"/>
  <c r="BI246" i="14"/>
  <c r="BA246" i="14"/>
  <c r="AS246" i="14"/>
  <c r="AK246" i="14"/>
  <c r="AC246" i="14"/>
  <c r="EV246" i="14"/>
  <c r="ER246" i="14"/>
  <c r="EN246" i="14"/>
  <c r="EJ246" i="14"/>
  <c r="EF246" i="14"/>
  <c r="EB246" i="14"/>
  <c r="DX246" i="14"/>
  <c r="DT246" i="14"/>
  <c r="DP246" i="14"/>
  <c r="DL246" i="14"/>
  <c r="DH246" i="14"/>
  <c r="DD246" i="14"/>
  <c r="CZ246" i="14"/>
  <c r="CV246" i="14"/>
  <c r="CR246" i="14"/>
  <c r="CN246" i="14"/>
  <c r="CJ246" i="14"/>
  <c r="CF246" i="14"/>
  <c r="CB246" i="14"/>
  <c r="BX246" i="14"/>
  <c r="BT246" i="14"/>
  <c r="BP246" i="14"/>
  <c r="BL246" i="14"/>
  <c r="BH246" i="14"/>
  <c r="BD246" i="14"/>
  <c r="AZ246" i="14"/>
  <c r="AV246" i="14"/>
  <c r="AR246" i="14"/>
  <c r="AN246" i="14"/>
  <c r="AJ246" i="14"/>
  <c r="AF246" i="14"/>
  <c r="AB246" i="14"/>
  <c r="X246" i="14"/>
  <c r="D64" i="15"/>
  <c r="C16" i="17" s="1"/>
  <c r="K327" i="14"/>
  <c r="L77" i="15" s="1"/>
  <c r="L76" i="15" s="1"/>
  <c r="D327" i="14"/>
  <c r="E77" i="15" s="1"/>
  <c r="E76" i="15" s="1"/>
  <c r="F327" i="14"/>
  <c r="J327" i="14"/>
  <c r="K77" i="15" s="1"/>
  <c r="K76" i="15" s="1"/>
  <c r="E327" i="14"/>
  <c r="F77" i="15" s="1"/>
  <c r="F76" i="15" s="1"/>
  <c r="I327" i="14"/>
  <c r="J77" i="15" s="1"/>
  <c r="J76" i="15" s="1"/>
  <c r="H327" i="14"/>
  <c r="I77" i="15" s="1"/>
  <c r="I76" i="15" s="1"/>
  <c r="G327" i="14"/>
  <c r="H77" i="15" s="1"/>
  <c r="H76" i="15" s="1"/>
  <c r="E18" i="15"/>
  <c r="E49" i="15" s="1"/>
  <c r="BO18" i="15"/>
  <c r="BO49" i="15" s="1"/>
  <c r="BS18" i="15"/>
  <c r="BS49" i="15" s="1"/>
  <c r="BW18" i="15"/>
  <c r="BW49" i="15" s="1"/>
  <c r="CA18" i="15"/>
  <c r="CA49" i="15" s="1"/>
  <c r="CE18" i="15"/>
  <c r="CE49" i="15" s="1"/>
  <c r="CI18" i="15"/>
  <c r="CI49" i="15" s="1"/>
  <c r="CM18" i="15"/>
  <c r="CM49" i="15" s="1"/>
  <c r="CQ18" i="15"/>
  <c r="CQ49" i="15" s="1"/>
  <c r="CU18" i="15"/>
  <c r="CU49" i="15" s="1"/>
  <c r="CY18" i="15"/>
  <c r="CY49" i="15" s="1"/>
  <c r="DC18" i="15"/>
  <c r="DC49" i="15" s="1"/>
  <c r="DG18" i="15"/>
  <c r="DG49" i="15" s="1"/>
  <c r="DK18" i="15"/>
  <c r="DK49" i="15" s="1"/>
  <c r="DO18" i="15"/>
  <c r="DO49" i="15" s="1"/>
  <c r="DS18" i="15"/>
  <c r="DS49" i="15" s="1"/>
  <c r="DW18" i="15"/>
  <c r="DW49" i="15" s="1"/>
  <c r="EA18" i="15"/>
  <c r="EA49" i="15" s="1"/>
  <c r="EE18" i="15"/>
  <c r="EE49" i="15" s="1"/>
  <c r="EI18" i="15"/>
  <c r="EI49" i="15" s="1"/>
  <c r="EM18" i="15"/>
  <c r="EM49" i="15" s="1"/>
  <c r="EQ18" i="15"/>
  <c r="EQ49" i="15" s="1"/>
  <c r="EU18" i="15"/>
  <c r="EU49" i="15" s="1"/>
  <c r="BL18" i="15"/>
  <c r="BL49" i="15" s="1"/>
  <c r="BQ18" i="15"/>
  <c r="BQ49" i="15" s="1"/>
  <c r="BV18" i="15"/>
  <c r="BV49" i="15" s="1"/>
  <c r="CB18" i="15"/>
  <c r="CB49" i="15" s="1"/>
  <c r="CG18" i="15"/>
  <c r="CG49" i="15" s="1"/>
  <c r="CL18" i="15"/>
  <c r="CL49" i="15" s="1"/>
  <c r="CR18" i="15"/>
  <c r="CR49" i="15" s="1"/>
  <c r="CW18" i="15"/>
  <c r="CW49" i="15" s="1"/>
  <c r="DB18" i="15"/>
  <c r="DB49" i="15" s="1"/>
  <c r="DH18" i="15"/>
  <c r="DH49" i="15" s="1"/>
  <c r="DM18" i="15"/>
  <c r="DM49" i="15" s="1"/>
  <c r="DR18" i="15"/>
  <c r="DX18" i="15"/>
  <c r="DX49" i="15" s="1"/>
  <c r="EC18" i="15"/>
  <c r="EC49" i="15" s="1"/>
  <c r="EH18" i="15"/>
  <c r="EH49" i="15" s="1"/>
  <c r="EN18" i="15"/>
  <c r="EN49" i="15" s="1"/>
  <c r="ES18" i="15"/>
  <c r="ES49" i="15" s="1"/>
  <c r="BM18" i="15"/>
  <c r="BM49" i="15" s="1"/>
  <c r="BR18" i="15"/>
  <c r="BR49" i="15" s="1"/>
  <c r="BX18" i="15"/>
  <c r="BX49" i="15" s="1"/>
  <c r="CC18" i="15"/>
  <c r="CC49" i="15" s="1"/>
  <c r="CH18" i="15"/>
  <c r="CH49" i="15" s="1"/>
  <c r="CN18" i="15"/>
  <c r="CN49" i="15" s="1"/>
  <c r="CS18" i="15"/>
  <c r="CS49" i="15" s="1"/>
  <c r="CX18" i="15"/>
  <c r="CX49" i="15" s="1"/>
  <c r="DD18" i="15"/>
  <c r="DD49" i="15" s="1"/>
  <c r="DI18" i="15"/>
  <c r="DI49" i="15" s="1"/>
  <c r="DN18" i="15"/>
  <c r="DN49" i="15" s="1"/>
  <c r="DT18" i="15"/>
  <c r="DT49" i="15" s="1"/>
  <c r="DY18" i="15"/>
  <c r="DY49" i="15" s="1"/>
  <c r="ED18" i="15"/>
  <c r="ED49" i="15" s="1"/>
  <c r="EJ18" i="15"/>
  <c r="EJ49" i="15" s="1"/>
  <c r="EO18" i="15"/>
  <c r="EO49" i="15" s="1"/>
  <c r="ET18" i="15"/>
  <c r="ET49" i="15" s="1"/>
  <c r="E9" i="15"/>
  <c r="E48" i="15" s="1"/>
  <c r="BL9" i="15"/>
  <c r="BL48" i="15" s="1"/>
  <c r="BP9" i="15"/>
  <c r="BP48" i="15" s="1"/>
  <c r="BT9" i="15"/>
  <c r="BT48" i="15" s="1"/>
  <c r="BX9" i="15"/>
  <c r="BX48" i="15" s="1"/>
  <c r="CB9" i="15"/>
  <c r="CB48" i="15" s="1"/>
  <c r="CF9" i="15"/>
  <c r="CF48" i="15" s="1"/>
  <c r="CJ9" i="15"/>
  <c r="CJ48" i="15" s="1"/>
  <c r="CN9" i="15"/>
  <c r="CN48" i="15" s="1"/>
  <c r="CR9" i="15"/>
  <c r="CR48" i="15" s="1"/>
  <c r="CV9" i="15"/>
  <c r="CV48" i="15" s="1"/>
  <c r="CZ9" i="15"/>
  <c r="CZ48" i="15" s="1"/>
  <c r="DD9" i="15"/>
  <c r="DD48" i="15" s="1"/>
  <c r="DH9" i="15"/>
  <c r="DH48" i="15" s="1"/>
  <c r="DL9" i="15"/>
  <c r="DL48" i="15" s="1"/>
  <c r="DP9" i="15"/>
  <c r="DP48" i="15" s="1"/>
  <c r="DT9" i="15"/>
  <c r="DT48" i="15" s="1"/>
  <c r="DX9" i="15"/>
  <c r="DX48" i="15" s="1"/>
  <c r="EB9" i="15"/>
  <c r="EB48" i="15" s="1"/>
  <c r="BQ9" i="15"/>
  <c r="BQ48" i="15" s="1"/>
  <c r="BV9" i="15"/>
  <c r="BV48" i="15" s="1"/>
  <c r="CA9" i="15"/>
  <c r="CA48" i="15" s="1"/>
  <c r="CG9" i="15"/>
  <c r="CG48" i="15" s="1"/>
  <c r="CL9" i="15"/>
  <c r="CL48" i="15" s="1"/>
  <c r="CQ9" i="15"/>
  <c r="CQ48" i="15" s="1"/>
  <c r="CW9" i="15"/>
  <c r="CW48" i="15" s="1"/>
  <c r="DB9" i="15"/>
  <c r="DB48" i="15" s="1"/>
  <c r="DG9" i="15"/>
  <c r="DG48" i="15" s="1"/>
  <c r="DM9" i="15"/>
  <c r="DM48" i="15" s="1"/>
  <c r="DR9" i="15"/>
  <c r="DR48" i="15" s="1"/>
  <c r="DW9" i="15"/>
  <c r="DW48" i="15" s="1"/>
  <c r="EC9" i="15"/>
  <c r="EC48" i="15" s="1"/>
  <c r="EG9" i="15"/>
  <c r="EG48" i="15" s="1"/>
  <c r="EK9" i="15"/>
  <c r="EK48" i="15" s="1"/>
  <c r="EO9" i="15"/>
  <c r="EO48" i="15" s="1"/>
  <c r="ES9" i="15"/>
  <c r="ES48" i="15" s="1"/>
  <c r="EW9" i="15"/>
  <c r="EW48" i="15" s="1"/>
  <c r="BO9" i="15"/>
  <c r="BO48" i="15" s="1"/>
  <c r="BW9" i="15"/>
  <c r="BW48" i="15" s="1"/>
  <c r="CD9" i="15"/>
  <c r="CD48" i="15" s="1"/>
  <c r="CK9" i="15"/>
  <c r="CK48" i="15" s="1"/>
  <c r="CS9" i="15"/>
  <c r="CS48" i="15" s="1"/>
  <c r="CY9" i="15"/>
  <c r="CY48" i="15" s="1"/>
  <c r="DF9" i="15"/>
  <c r="DF48" i="15" s="1"/>
  <c r="DN9" i="15"/>
  <c r="DN48" i="15" s="1"/>
  <c r="DU9" i="15"/>
  <c r="DU48" i="15" s="1"/>
  <c r="EA9" i="15"/>
  <c r="EA48" i="15" s="1"/>
  <c r="EH9" i="15"/>
  <c r="EH48" i="15" s="1"/>
  <c r="EM9" i="15"/>
  <c r="EM48" i="15" s="1"/>
  <c r="ER9" i="15"/>
  <c r="ER48" i="15" s="1"/>
  <c r="BR9" i="15"/>
  <c r="BR48" i="15" s="1"/>
  <c r="BY9" i="15"/>
  <c r="BY48" i="15" s="1"/>
  <c r="CE9" i="15"/>
  <c r="CE48" i="15" s="1"/>
  <c r="CM9" i="15"/>
  <c r="CM48" i="15" s="1"/>
  <c r="CT9" i="15"/>
  <c r="CT48" i="15" s="1"/>
  <c r="DA9" i="15"/>
  <c r="DA48" i="15" s="1"/>
  <c r="DI9" i="15"/>
  <c r="DI48" i="15" s="1"/>
  <c r="DO9" i="15"/>
  <c r="DO48" i="15" s="1"/>
  <c r="DV9" i="15"/>
  <c r="DV48" i="15" s="1"/>
  <c r="ED9" i="15"/>
  <c r="ED48" i="15" s="1"/>
  <c r="EI9" i="15"/>
  <c r="EI48" i="15" s="1"/>
  <c r="EN9" i="15"/>
  <c r="EN48" i="15" s="1"/>
  <c r="ET9" i="15"/>
  <c r="ET48" i="15" s="1"/>
  <c r="BM9" i="15"/>
  <c r="BM48" i="15" s="1"/>
  <c r="BS9" i="15"/>
  <c r="BS48" i="15" s="1"/>
  <c r="BZ9" i="15"/>
  <c r="BZ48" i="15" s="1"/>
  <c r="CH9" i="15"/>
  <c r="CH48" i="15" s="1"/>
  <c r="CO9" i="15"/>
  <c r="CO48" i="15" s="1"/>
  <c r="CU9" i="15"/>
  <c r="CU48" i="15" s="1"/>
  <c r="DC9" i="15"/>
  <c r="DC48" i="15" s="1"/>
  <c r="DJ9" i="15"/>
  <c r="DJ48" i="15" s="1"/>
  <c r="DQ9" i="15"/>
  <c r="DQ48" i="15" s="1"/>
  <c r="EV18" i="15"/>
  <c r="EV49" i="15" s="1"/>
  <c r="EK18" i="15"/>
  <c r="EK49" i="15" s="1"/>
  <c r="DZ18" i="15"/>
  <c r="DZ49" i="15" s="1"/>
  <c r="DP18" i="15"/>
  <c r="DP49" i="15" s="1"/>
  <c r="DE18" i="15"/>
  <c r="DE49" i="15" s="1"/>
  <c r="CT18" i="15"/>
  <c r="CT49" i="15" s="1"/>
  <c r="CJ18" i="15"/>
  <c r="CJ49" i="15" s="1"/>
  <c r="BY18" i="15"/>
  <c r="BY49" i="15" s="1"/>
  <c r="BN18" i="15"/>
  <c r="BN49" i="15" s="1"/>
  <c r="EP9" i="15"/>
  <c r="EP48" i="15" s="1"/>
  <c r="EE9" i="15"/>
  <c r="EE48" i="15" s="1"/>
  <c r="DK9" i="15"/>
  <c r="DK48" i="15" s="1"/>
  <c r="CI9" i="15"/>
  <c r="CI48" i="15" s="1"/>
  <c r="ES8" i="15"/>
  <c r="DP8" i="15"/>
  <c r="CN8" i="15"/>
  <c r="BN8" i="15"/>
  <c r="BR8" i="15"/>
  <c r="BV8" i="15"/>
  <c r="BZ8" i="15"/>
  <c r="CD8" i="15"/>
  <c r="CH8" i="15"/>
  <c r="CL8" i="15"/>
  <c r="CP8" i="15"/>
  <c r="CT8" i="15"/>
  <c r="CX8" i="15"/>
  <c r="DB8" i="15"/>
  <c r="DF8" i="15"/>
  <c r="DJ8" i="15"/>
  <c r="DN8" i="15"/>
  <c r="DR8" i="15"/>
  <c r="DV8" i="15"/>
  <c r="DZ8" i="15"/>
  <c r="ED8" i="15"/>
  <c r="EH8" i="15"/>
  <c r="EL8" i="15"/>
  <c r="EP8" i="15"/>
  <c r="ET8" i="15"/>
  <c r="BP8" i="15"/>
  <c r="BU8" i="15"/>
  <c r="CA8" i="15"/>
  <c r="CF8" i="15"/>
  <c r="CK8" i="15"/>
  <c r="CQ8" i="15"/>
  <c r="CV8" i="15"/>
  <c r="DA8" i="15"/>
  <c r="DG8" i="15"/>
  <c r="DL8" i="15"/>
  <c r="DQ8" i="15"/>
  <c r="DW8" i="15"/>
  <c r="EB8" i="15"/>
  <c r="EG8" i="15"/>
  <c r="EM8" i="15"/>
  <c r="ER8" i="15"/>
  <c r="EW8" i="15"/>
  <c r="BM8" i="15"/>
  <c r="BT8" i="15"/>
  <c r="CB8" i="15"/>
  <c r="CI8" i="15"/>
  <c r="CO8" i="15"/>
  <c r="CW8" i="15"/>
  <c r="DD8" i="15"/>
  <c r="DK8" i="15"/>
  <c r="DS8" i="15"/>
  <c r="DY8" i="15"/>
  <c r="EF8" i="15"/>
  <c r="EN8" i="15"/>
  <c r="EU8" i="15"/>
  <c r="BO8" i="15"/>
  <c r="BW8" i="15"/>
  <c r="CC8" i="15"/>
  <c r="CJ8" i="15"/>
  <c r="CR8" i="15"/>
  <c r="CY8" i="15"/>
  <c r="DE8" i="15"/>
  <c r="DM8" i="15"/>
  <c r="DT8" i="15"/>
  <c r="EA8" i="15"/>
  <c r="EI8" i="15"/>
  <c r="EO8" i="15"/>
  <c r="EV8" i="15"/>
  <c r="BQ8" i="15"/>
  <c r="BX8" i="15"/>
  <c r="CE8" i="15"/>
  <c r="CM8" i="15"/>
  <c r="CS8" i="15"/>
  <c r="CZ8" i="15"/>
  <c r="DH8" i="15"/>
  <c r="DO8" i="15"/>
  <c r="DU8" i="15"/>
  <c r="EC8" i="15"/>
  <c r="EJ8" i="15"/>
  <c r="EQ8" i="15"/>
  <c r="ER18" i="15"/>
  <c r="ER49" i="15" s="1"/>
  <c r="EG18" i="15"/>
  <c r="EG49" i="15" s="1"/>
  <c r="DV18" i="15"/>
  <c r="DV49" i="15" s="1"/>
  <c r="DL18" i="15"/>
  <c r="DL49" i="15" s="1"/>
  <c r="DA18" i="15"/>
  <c r="DA49" i="15" s="1"/>
  <c r="CP18" i="15"/>
  <c r="CP49" i="15" s="1"/>
  <c r="CF18" i="15"/>
  <c r="CF49" i="15" s="1"/>
  <c r="BU18" i="15"/>
  <c r="BU49" i="15" s="1"/>
  <c r="EV9" i="15"/>
  <c r="EV48" i="15" s="1"/>
  <c r="EL9" i="15"/>
  <c r="EL48" i="15" s="1"/>
  <c r="DZ9" i="15"/>
  <c r="DZ48" i="15" s="1"/>
  <c r="DE9" i="15"/>
  <c r="DE48" i="15" s="1"/>
  <c r="CC9" i="15"/>
  <c r="CC48" i="15" s="1"/>
  <c r="EK8" i="15"/>
  <c r="DI8" i="15"/>
  <c r="CG8" i="15"/>
  <c r="EP18" i="15"/>
  <c r="EP49" i="15" s="1"/>
  <c r="EF18" i="15"/>
  <c r="EF49" i="15" s="1"/>
  <c r="DU18" i="15"/>
  <c r="DU49" i="15" s="1"/>
  <c r="DJ18" i="15"/>
  <c r="DJ49" i="15" s="1"/>
  <c r="CZ18" i="15"/>
  <c r="CZ49" i="15" s="1"/>
  <c r="CO18" i="15"/>
  <c r="CO49" i="15" s="1"/>
  <c r="CD18" i="15"/>
  <c r="CD49" i="15" s="1"/>
  <c r="BT18" i="15"/>
  <c r="BT49" i="15" s="1"/>
  <c r="EU9" i="15"/>
  <c r="EU48" i="15" s="1"/>
  <c r="EJ9" i="15"/>
  <c r="EJ48" i="15" s="1"/>
  <c r="DY9" i="15"/>
  <c r="DY48" i="15" s="1"/>
  <c r="CX9" i="15"/>
  <c r="CX48" i="15" s="1"/>
  <c r="BU9" i="15"/>
  <c r="BU48" i="15" s="1"/>
  <c r="EE8" i="15"/>
  <c r="DC8" i="15"/>
  <c r="BY8" i="15"/>
  <c r="EW18" i="15"/>
  <c r="EW49" i="15" s="1"/>
  <c r="EL18" i="15"/>
  <c r="EL49" i="15" s="1"/>
  <c r="EB18" i="15"/>
  <c r="EB49" i="15" s="1"/>
  <c r="DQ18" i="15"/>
  <c r="DQ49" i="15" s="1"/>
  <c r="DF18" i="15"/>
  <c r="DF49" i="15" s="1"/>
  <c r="CV18" i="15"/>
  <c r="CV49" i="15" s="1"/>
  <c r="CK18" i="15"/>
  <c r="CK49" i="15" s="1"/>
  <c r="BZ18" i="15"/>
  <c r="BZ49" i="15" s="1"/>
  <c r="BP18" i="15"/>
  <c r="BP49" i="15" s="1"/>
  <c r="EQ9" i="15"/>
  <c r="EQ48" i="15" s="1"/>
  <c r="EF9" i="15"/>
  <c r="EF48" i="15" s="1"/>
  <c r="DS9" i="15"/>
  <c r="DS48" i="15" s="1"/>
  <c r="CP9" i="15"/>
  <c r="CP48" i="15" s="1"/>
  <c r="BN9" i="15"/>
  <c r="BN48" i="15" s="1"/>
  <c r="DX8" i="15"/>
  <c r="CU8" i="15"/>
  <c r="BS8" i="15"/>
  <c r="G77" i="15"/>
  <c r="G76" i="15" s="1"/>
  <c r="ET77" i="15"/>
  <c r="ET76" i="15" s="1"/>
  <c r="EL77" i="15"/>
  <c r="EL76" i="15" s="1"/>
  <c r="DZ77" i="15"/>
  <c r="DZ76" i="15" s="1"/>
  <c r="EV77" i="15"/>
  <c r="EV76" i="15" s="1"/>
  <c r="ER77" i="15"/>
  <c r="ER76" i="15" s="1"/>
  <c r="EN77" i="15"/>
  <c r="EN76" i="15" s="1"/>
  <c r="EJ77" i="15"/>
  <c r="EJ76" i="15" s="1"/>
  <c r="EF77" i="15"/>
  <c r="EF76" i="15" s="1"/>
  <c r="EB77" i="15"/>
  <c r="EB76" i="15" s="1"/>
  <c r="DX77" i="15"/>
  <c r="DX76" i="15" s="1"/>
  <c r="DT77" i="15"/>
  <c r="DT76" i="15" s="1"/>
  <c r="DP77" i="15"/>
  <c r="DP76" i="15" s="1"/>
  <c r="DL77" i="15"/>
  <c r="DL76" i="15" s="1"/>
  <c r="DH77" i="15"/>
  <c r="DH76" i="15" s="1"/>
  <c r="DD77" i="15"/>
  <c r="DD76" i="15" s="1"/>
  <c r="CZ77" i="15"/>
  <c r="CZ76" i="15" s="1"/>
  <c r="CV77" i="15"/>
  <c r="CV76" i="15" s="1"/>
  <c r="CR77" i="15"/>
  <c r="CR76" i="15" s="1"/>
  <c r="CN77" i="15"/>
  <c r="CN76" i="15" s="1"/>
  <c r="CJ77" i="15"/>
  <c r="CJ76" i="15" s="1"/>
  <c r="CF77" i="15"/>
  <c r="CF76" i="15" s="1"/>
  <c r="CB77" i="15"/>
  <c r="CB76" i="15" s="1"/>
  <c r="BX77" i="15"/>
  <c r="BX76" i="15" s="1"/>
  <c r="BT77" i="15"/>
  <c r="BT76" i="15" s="1"/>
  <c r="BP77" i="15"/>
  <c r="BP76" i="15" s="1"/>
  <c r="BL77" i="15"/>
  <c r="BL76" i="15" s="1"/>
  <c r="BH77" i="15"/>
  <c r="BH76" i="15" s="1"/>
  <c r="BD77" i="15"/>
  <c r="BD76" i="15" s="1"/>
  <c r="AZ77" i="15"/>
  <c r="AZ76" i="15" s="1"/>
  <c r="AV77" i="15"/>
  <c r="AV76" i="15" s="1"/>
  <c r="AR77" i="15"/>
  <c r="AR76" i="15" s="1"/>
  <c r="AN77" i="15"/>
  <c r="AN76" i="15" s="1"/>
  <c r="AJ77" i="15"/>
  <c r="AJ76" i="15" s="1"/>
  <c r="AF77" i="15"/>
  <c r="AF76" i="15" s="1"/>
  <c r="AB77" i="15"/>
  <c r="AB76" i="15" s="1"/>
  <c r="X77" i="15"/>
  <c r="X76" i="15" s="1"/>
  <c r="T77" i="15"/>
  <c r="T76" i="15" s="1"/>
  <c r="P77" i="15"/>
  <c r="P76" i="15" s="1"/>
  <c r="EU77" i="15"/>
  <c r="EU76" i="15" s="1"/>
  <c r="EQ77" i="15"/>
  <c r="EQ76" i="15" s="1"/>
  <c r="EM77" i="15"/>
  <c r="EM76" i="15" s="1"/>
  <c r="EI77" i="15"/>
  <c r="EI76" i="15" s="1"/>
  <c r="EE77" i="15"/>
  <c r="EE76" i="15" s="1"/>
  <c r="EA77" i="15"/>
  <c r="EA76" i="15" s="1"/>
  <c r="DW77" i="15"/>
  <c r="DW76" i="15" s="1"/>
  <c r="DS77" i="15"/>
  <c r="DS76" i="15" s="1"/>
  <c r="DO77" i="15"/>
  <c r="DO76" i="15" s="1"/>
  <c r="DK77" i="15"/>
  <c r="DK76" i="15" s="1"/>
  <c r="DG77" i="15"/>
  <c r="DG76" i="15" s="1"/>
  <c r="DC77" i="15"/>
  <c r="DC76" i="15" s="1"/>
  <c r="CY77" i="15"/>
  <c r="CY76" i="15" s="1"/>
  <c r="CU77" i="15"/>
  <c r="CU76" i="15" s="1"/>
  <c r="CQ77" i="15"/>
  <c r="CQ76" i="15" s="1"/>
  <c r="CM77" i="15"/>
  <c r="CM76" i="15" s="1"/>
  <c r="CI77" i="15"/>
  <c r="CI76" i="15" s="1"/>
  <c r="CE77" i="15"/>
  <c r="CE76" i="15" s="1"/>
  <c r="CA77" i="15"/>
  <c r="CA76" i="15" s="1"/>
  <c r="BW77" i="15"/>
  <c r="BW76" i="15" s="1"/>
  <c r="BS77" i="15"/>
  <c r="BS76" i="15" s="1"/>
  <c r="BO77" i="15"/>
  <c r="BO76" i="15" s="1"/>
  <c r="BK77" i="15"/>
  <c r="BK76" i="15" s="1"/>
  <c r="BG77" i="15"/>
  <c r="BG76" i="15" s="1"/>
  <c r="BC77" i="15"/>
  <c r="BC76" i="15" s="1"/>
  <c r="AY77" i="15"/>
  <c r="AY76" i="15" s="1"/>
  <c r="AU77" i="15"/>
  <c r="AU76" i="15" s="1"/>
  <c r="AQ77" i="15"/>
  <c r="AQ76" i="15" s="1"/>
  <c r="AM77" i="15"/>
  <c r="AM76" i="15" s="1"/>
  <c r="AI77" i="15"/>
  <c r="AI76" i="15" s="1"/>
  <c r="AE77" i="15"/>
  <c r="AE76" i="15" s="1"/>
  <c r="AA77" i="15"/>
  <c r="AA76" i="15" s="1"/>
  <c r="W77" i="15"/>
  <c r="W76" i="15" s="1"/>
  <c r="S77" i="15"/>
  <c r="S76" i="15" s="1"/>
  <c r="O77" i="15"/>
  <c r="O76" i="15" s="1"/>
  <c r="CB19" i="15"/>
  <c r="EW50" i="15"/>
  <c r="DQ50" i="15"/>
  <c r="CK50" i="15"/>
  <c r="DX19" i="15"/>
  <c r="CR19" i="15"/>
  <c r="BL19" i="15"/>
  <c r="DY50" i="15"/>
  <c r="CS50" i="15"/>
  <c r="BM50" i="15"/>
  <c r="EF19" i="15"/>
  <c r="CZ19" i="15"/>
  <c r="BT19" i="15"/>
  <c r="EO50" i="15"/>
  <c r="DI50" i="15"/>
  <c r="CC50" i="15"/>
  <c r="EV19" i="15"/>
  <c r="DP19" i="15"/>
  <c r="CJ19" i="15"/>
  <c r="EG50" i="15"/>
  <c r="DA50" i="15"/>
  <c r="BU50" i="15"/>
  <c r="EN19" i="15"/>
  <c r="DH19" i="15"/>
  <c r="EP76" i="15"/>
  <c r="EH76" i="15"/>
  <c r="DR76" i="15"/>
  <c r="DJ76" i="15"/>
  <c r="DB76" i="15"/>
  <c r="CT76" i="15"/>
  <c r="CL76" i="15"/>
  <c r="CD76" i="15"/>
  <c r="BV76" i="15"/>
  <c r="BN76" i="15"/>
  <c r="ED76" i="15"/>
  <c r="DV76" i="15"/>
  <c r="DN76" i="15"/>
  <c r="DF76" i="15"/>
  <c r="CX76" i="15"/>
  <c r="CP76" i="15"/>
  <c r="CH76" i="15"/>
  <c r="BZ76" i="15"/>
  <c r="BR76" i="15"/>
  <c r="ES71" i="15"/>
  <c r="EK71" i="15"/>
  <c r="EC71" i="15"/>
  <c r="DU71" i="15"/>
  <c r="DM71" i="15"/>
  <c r="DE71" i="15"/>
  <c r="CW71" i="15"/>
  <c r="CO71" i="15"/>
  <c r="CG71" i="15"/>
  <c r="BY71" i="15"/>
  <c r="BQ71" i="15"/>
  <c r="D88" i="15"/>
  <c r="E88" i="15" s="1"/>
  <c r="EW71" i="15"/>
  <c r="EO71" i="15"/>
  <c r="EG71" i="15"/>
  <c r="DY71" i="15"/>
  <c r="DQ71" i="15"/>
  <c r="DI71" i="15"/>
  <c r="DA71" i="15"/>
  <c r="CS71" i="15"/>
  <c r="CK71" i="15"/>
  <c r="CC71" i="15"/>
  <c r="BU71" i="15"/>
  <c r="BM71" i="15"/>
  <c r="E19" i="15"/>
  <c r="DT63" i="15"/>
  <c r="DL63" i="15"/>
  <c r="DD63" i="15"/>
  <c r="CV63" i="15"/>
  <c r="CN63" i="15"/>
  <c r="ES50" i="15"/>
  <c r="EC50" i="15"/>
  <c r="DM50" i="15"/>
  <c r="CW50" i="15"/>
  <c r="CG50" i="15"/>
  <c r="BQ50" i="15"/>
  <c r="EJ19" i="15"/>
  <c r="DT19" i="15"/>
  <c r="DD19" i="15"/>
  <c r="CN19" i="15"/>
  <c r="BX19" i="15"/>
  <c r="EQ63" i="15"/>
  <c r="EI63" i="15"/>
  <c r="CU63" i="15"/>
  <c r="CM63" i="15"/>
  <c r="CE63" i="15"/>
  <c r="BW63" i="15"/>
  <c r="BO63" i="15"/>
  <c r="EK50" i="15"/>
  <c r="DU50" i="15"/>
  <c r="DE50" i="15"/>
  <c r="CO50" i="15"/>
  <c r="BY50" i="15"/>
  <c r="ER19" i="15"/>
  <c r="EB19" i="15"/>
  <c r="DL19" i="15"/>
  <c r="CV19" i="15"/>
  <c r="CF19" i="15"/>
  <c r="BP19" i="15"/>
  <c r="BP17" i="15" s="1"/>
  <c r="C73" i="15"/>
  <c r="C61" i="15"/>
  <c r="C78" i="15"/>
  <c r="C74" i="15"/>
  <c r="C70" i="15"/>
  <c r="C66" i="15"/>
  <c r="C62" i="15"/>
  <c r="C59" i="15"/>
  <c r="C75" i="15"/>
  <c r="C67" i="15"/>
  <c r="C72" i="15"/>
  <c r="C80" i="15"/>
  <c r="C68" i="15"/>
  <c r="C65" i="15"/>
  <c r="C60" i="15"/>
  <c r="EV63" i="15"/>
  <c r="EN63" i="15"/>
  <c r="EF63" i="15"/>
  <c r="CB63" i="15"/>
  <c r="BP63" i="15"/>
  <c r="ER58" i="15"/>
  <c r="EN58" i="15"/>
  <c r="EB58" i="15"/>
  <c r="DT58" i="15"/>
  <c r="DL58" i="15"/>
  <c r="DD58" i="15"/>
  <c r="CV58" i="15"/>
  <c r="CN58" i="15"/>
  <c r="CF58" i="15"/>
  <c r="BT58" i="15"/>
  <c r="BL58" i="15"/>
  <c r="ES76" i="15"/>
  <c r="EK76" i="15"/>
  <c r="EC76" i="15"/>
  <c r="DU76" i="15"/>
  <c r="DM76" i="15"/>
  <c r="DE76" i="15"/>
  <c r="CW76" i="15"/>
  <c r="CO76" i="15"/>
  <c r="CG76" i="15"/>
  <c r="BY76" i="15"/>
  <c r="BQ76" i="15"/>
  <c r="ER71" i="15"/>
  <c r="EJ71" i="15"/>
  <c r="EB71" i="15"/>
  <c r="DT71" i="15"/>
  <c r="DL71" i="15"/>
  <c r="DD71" i="15"/>
  <c r="CV71" i="15"/>
  <c r="CN71" i="15"/>
  <c r="CF71" i="15"/>
  <c r="BX71" i="15"/>
  <c r="BL71" i="15"/>
  <c r="EE63" i="15"/>
  <c r="DW63" i="15"/>
  <c r="DO63" i="15"/>
  <c r="DG63" i="15"/>
  <c r="BS63" i="15"/>
  <c r="EQ58" i="15"/>
  <c r="EI58" i="15"/>
  <c r="EA58" i="15"/>
  <c r="DS58" i="15"/>
  <c r="DK58" i="15"/>
  <c r="CY58" i="15"/>
  <c r="CQ58" i="15"/>
  <c r="CI58" i="15"/>
  <c r="CA58" i="15"/>
  <c r="BS58" i="15"/>
  <c r="ER50" i="15"/>
  <c r="EN50" i="15"/>
  <c r="EF50" i="15"/>
  <c r="DX50" i="15"/>
  <c r="DP50" i="15"/>
  <c r="DH50" i="15"/>
  <c r="CZ50" i="15"/>
  <c r="CR50" i="15"/>
  <c r="CJ50" i="15"/>
  <c r="CB50" i="15"/>
  <c r="BT50" i="15"/>
  <c r="BL50" i="15"/>
  <c r="EM19" i="15"/>
  <c r="EE19" i="15"/>
  <c r="DW19" i="15"/>
  <c r="DO19" i="15"/>
  <c r="DG19" i="15"/>
  <c r="CY19" i="15"/>
  <c r="CM19" i="15"/>
  <c r="CE19" i="15"/>
  <c r="EU71" i="15"/>
  <c r="EQ71" i="15"/>
  <c r="EM71" i="15"/>
  <c r="EI71" i="15"/>
  <c r="EE71" i="15"/>
  <c r="EA71" i="15"/>
  <c r="DW71" i="15"/>
  <c r="DS71" i="15"/>
  <c r="DO71" i="15"/>
  <c r="DK71" i="15"/>
  <c r="DG71" i="15"/>
  <c r="DC71" i="15"/>
  <c r="CY71" i="15"/>
  <c r="CU71" i="15"/>
  <c r="CQ71" i="15"/>
  <c r="CM71" i="15"/>
  <c r="CI71" i="15"/>
  <c r="CE71" i="15"/>
  <c r="CA71" i="15"/>
  <c r="BW71" i="15"/>
  <c r="BS71" i="15"/>
  <c r="BO71" i="15"/>
  <c r="ET63" i="15"/>
  <c r="EP63" i="15"/>
  <c r="EL63" i="15"/>
  <c r="EH63" i="15"/>
  <c r="ED63" i="15"/>
  <c r="DZ63" i="15"/>
  <c r="DV63" i="15"/>
  <c r="DR63" i="15"/>
  <c r="DN63" i="15"/>
  <c r="DJ63" i="15"/>
  <c r="DF63" i="15"/>
  <c r="DB63" i="15"/>
  <c r="CX63" i="15"/>
  <c r="CT63" i="15"/>
  <c r="CP63" i="15"/>
  <c r="CL63" i="15"/>
  <c r="CH63" i="15"/>
  <c r="CD63" i="15"/>
  <c r="BZ63" i="15"/>
  <c r="BV63" i="15"/>
  <c r="BR63" i="15"/>
  <c r="BN63" i="15"/>
  <c r="ET58" i="15"/>
  <c r="EP58" i="15"/>
  <c r="EL58" i="15"/>
  <c r="EH58" i="15"/>
  <c r="ED58" i="15"/>
  <c r="DZ58" i="15"/>
  <c r="DV58" i="15"/>
  <c r="DR58" i="15"/>
  <c r="DN58" i="15"/>
  <c r="DJ58" i="15"/>
  <c r="DF58" i="15"/>
  <c r="DB58" i="15"/>
  <c r="CX58" i="15"/>
  <c r="CT58" i="15"/>
  <c r="CP58" i="15"/>
  <c r="CL58" i="15"/>
  <c r="CH58" i="15"/>
  <c r="CD58" i="15"/>
  <c r="BZ58" i="15"/>
  <c r="BV58" i="15"/>
  <c r="BR58" i="15"/>
  <c r="BN58" i="15"/>
  <c r="EU50" i="15"/>
  <c r="EQ50" i="15"/>
  <c r="EM50" i="15"/>
  <c r="EI50" i="15"/>
  <c r="EE50" i="15"/>
  <c r="EA50" i="15"/>
  <c r="DW50" i="15"/>
  <c r="DS50" i="15"/>
  <c r="DO50" i="15"/>
  <c r="DK50" i="15"/>
  <c r="DG50" i="15"/>
  <c r="DC50" i="15"/>
  <c r="CY50" i="15"/>
  <c r="CU50" i="15"/>
  <c r="CQ50" i="15"/>
  <c r="CM50" i="15"/>
  <c r="CI50" i="15"/>
  <c r="CE50" i="15"/>
  <c r="CA50" i="15"/>
  <c r="BW50" i="15"/>
  <c r="BS50" i="15"/>
  <c r="BO50" i="15"/>
  <c r="ET19" i="15"/>
  <c r="EP19" i="15"/>
  <c r="EL19" i="15"/>
  <c r="EH19" i="15"/>
  <c r="ED19" i="15"/>
  <c r="DZ19" i="15"/>
  <c r="DV19" i="15"/>
  <c r="DR19" i="15"/>
  <c r="DN19" i="15"/>
  <c r="DJ19" i="15"/>
  <c r="DF19" i="15"/>
  <c r="DB19" i="15"/>
  <c r="CX19" i="15"/>
  <c r="CT19" i="15"/>
  <c r="CP19" i="15"/>
  <c r="CL19" i="15"/>
  <c r="CH19" i="15"/>
  <c r="CD19" i="15"/>
  <c r="BZ19" i="15"/>
  <c r="BV19" i="15"/>
  <c r="BR19" i="15"/>
  <c r="BN19" i="15"/>
  <c r="ER63" i="15"/>
  <c r="EJ63" i="15"/>
  <c r="EB63" i="15"/>
  <c r="DX63" i="15"/>
  <c r="DP63" i="15"/>
  <c r="DH63" i="15"/>
  <c r="CZ63" i="15"/>
  <c r="CR63" i="15"/>
  <c r="CJ63" i="15"/>
  <c r="CF63" i="15"/>
  <c r="BX63" i="15"/>
  <c r="BT63" i="15"/>
  <c r="BL63" i="15"/>
  <c r="EV58" i="15"/>
  <c r="EJ58" i="15"/>
  <c r="EF58" i="15"/>
  <c r="DX58" i="15"/>
  <c r="DP58" i="15"/>
  <c r="DH58" i="15"/>
  <c r="CZ58" i="15"/>
  <c r="CR58" i="15"/>
  <c r="CJ58" i="15"/>
  <c r="CB58" i="15"/>
  <c r="BX58" i="15"/>
  <c r="BP58" i="15"/>
  <c r="EW76" i="15"/>
  <c r="EO76" i="15"/>
  <c r="EG76" i="15"/>
  <c r="DY76" i="15"/>
  <c r="DQ76" i="15"/>
  <c r="DI76" i="15"/>
  <c r="DA76" i="15"/>
  <c r="CS76" i="15"/>
  <c r="CK76" i="15"/>
  <c r="CC76" i="15"/>
  <c r="BU76" i="15"/>
  <c r="BM76" i="15"/>
  <c r="EV71" i="15"/>
  <c r="EN71" i="15"/>
  <c r="EF71" i="15"/>
  <c r="DX71" i="15"/>
  <c r="DP71" i="15"/>
  <c r="DH71" i="15"/>
  <c r="CZ71" i="15"/>
  <c r="CR71" i="15"/>
  <c r="CJ71" i="15"/>
  <c r="CB71" i="15"/>
  <c r="BT71" i="15"/>
  <c r="BP71" i="15"/>
  <c r="EU63" i="15"/>
  <c r="EM63" i="15"/>
  <c r="EA63" i="15"/>
  <c r="DS63" i="15"/>
  <c r="DK63" i="15"/>
  <c r="DC63" i="15"/>
  <c r="CY63" i="15"/>
  <c r="CQ63" i="15"/>
  <c r="CI63" i="15"/>
  <c r="CA63" i="15"/>
  <c r="EU58" i="15"/>
  <c r="EM58" i="15"/>
  <c r="EE58" i="15"/>
  <c r="DW58" i="15"/>
  <c r="DO58" i="15"/>
  <c r="DG58" i="15"/>
  <c r="DC58" i="15"/>
  <c r="CU58" i="15"/>
  <c r="CM58" i="15"/>
  <c r="CE58" i="15"/>
  <c r="BW58" i="15"/>
  <c r="BO58" i="15"/>
  <c r="EV50" i="15"/>
  <c r="EJ50" i="15"/>
  <c r="EB50" i="15"/>
  <c r="DT50" i="15"/>
  <c r="DL50" i="15"/>
  <c r="DD50" i="15"/>
  <c r="CV50" i="15"/>
  <c r="CN50" i="15"/>
  <c r="CF50" i="15"/>
  <c r="BX50" i="15"/>
  <c r="BP50" i="15"/>
  <c r="EU19" i="15"/>
  <c r="EQ19" i="15"/>
  <c r="EI19" i="15"/>
  <c r="EA19" i="15"/>
  <c r="DS19" i="15"/>
  <c r="DK19" i="15"/>
  <c r="DC19" i="15"/>
  <c r="CU19" i="15"/>
  <c r="CQ19" i="15"/>
  <c r="CI19" i="15"/>
  <c r="CA19" i="15"/>
  <c r="BW19" i="15"/>
  <c r="BS19" i="15"/>
  <c r="BO19" i="15"/>
  <c r="ET71" i="15"/>
  <c r="EP71" i="15"/>
  <c r="EL71" i="15"/>
  <c r="EH71" i="15"/>
  <c r="ED71" i="15"/>
  <c r="DZ71" i="15"/>
  <c r="DV71" i="15"/>
  <c r="DR71" i="15"/>
  <c r="DN71" i="15"/>
  <c r="DJ71" i="15"/>
  <c r="DF71" i="15"/>
  <c r="DB71" i="15"/>
  <c r="CX71" i="15"/>
  <c r="CT71" i="15"/>
  <c r="CP71" i="15"/>
  <c r="CL71" i="15"/>
  <c r="CH71" i="15"/>
  <c r="CD71" i="15"/>
  <c r="BZ71" i="15"/>
  <c r="BV71" i="15"/>
  <c r="BR71" i="15"/>
  <c r="BN71" i="15"/>
  <c r="EW63" i="15"/>
  <c r="ES63" i="15"/>
  <c r="EO63" i="15"/>
  <c r="EK63" i="15"/>
  <c r="EG63" i="15"/>
  <c r="EC63" i="15"/>
  <c r="DY63" i="15"/>
  <c r="DU63" i="15"/>
  <c r="DQ63" i="15"/>
  <c r="DM63" i="15"/>
  <c r="DI63" i="15"/>
  <c r="DE63" i="15"/>
  <c r="DA63" i="15"/>
  <c r="CW63" i="15"/>
  <c r="CS63" i="15"/>
  <c r="CO63" i="15"/>
  <c r="CK63" i="15"/>
  <c r="CG63" i="15"/>
  <c r="CC63" i="15"/>
  <c r="BY63" i="15"/>
  <c r="BU63" i="15"/>
  <c r="BQ63" i="15"/>
  <c r="BM63" i="15"/>
  <c r="EW58" i="15"/>
  <c r="ES58" i="15"/>
  <c r="EO58" i="15"/>
  <c r="EK58" i="15"/>
  <c r="EG58" i="15"/>
  <c r="EC58" i="15"/>
  <c r="DY58" i="15"/>
  <c r="DU58" i="15"/>
  <c r="DQ58" i="15"/>
  <c r="DM58" i="15"/>
  <c r="DI58" i="15"/>
  <c r="DE58" i="15"/>
  <c r="DA58" i="15"/>
  <c r="CW58" i="15"/>
  <c r="CS58" i="15"/>
  <c r="CO58" i="15"/>
  <c r="CK58" i="15"/>
  <c r="CG58" i="15"/>
  <c r="CC58" i="15"/>
  <c r="BY58" i="15"/>
  <c r="BU58" i="15"/>
  <c r="BQ58" i="15"/>
  <c r="BM58" i="15"/>
  <c r="ET50" i="15"/>
  <c r="EP50" i="15"/>
  <c r="EL50" i="15"/>
  <c r="EH50" i="15"/>
  <c r="ED50" i="15"/>
  <c r="DZ50" i="15"/>
  <c r="DV50" i="15"/>
  <c r="DR50" i="15"/>
  <c r="DN50" i="15"/>
  <c r="DJ50" i="15"/>
  <c r="DF50" i="15"/>
  <c r="DB50" i="15"/>
  <c r="CX50" i="15"/>
  <c r="CT50" i="15"/>
  <c r="CP50" i="15"/>
  <c r="CL50" i="15"/>
  <c r="CH50" i="15"/>
  <c r="CD50" i="15"/>
  <c r="BZ50" i="15"/>
  <c r="BV50" i="15"/>
  <c r="BR50" i="15"/>
  <c r="BN50" i="15"/>
  <c r="EW19" i="15"/>
  <c r="ES19" i="15"/>
  <c r="EO19" i="15"/>
  <c r="EK19" i="15"/>
  <c r="EG19" i="15"/>
  <c r="EC19" i="15"/>
  <c r="DY19" i="15"/>
  <c r="DU19" i="15"/>
  <c r="DQ19" i="15"/>
  <c r="DM19" i="15"/>
  <c r="DI19" i="15"/>
  <c r="DE19" i="15"/>
  <c r="DA19" i="15"/>
  <c r="CW19" i="15"/>
  <c r="CS19" i="15"/>
  <c r="CO19" i="15"/>
  <c r="CK19" i="15"/>
  <c r="CG19" i="15"/>
  <c r="CC19" i="15"/>
  <c r="BY19" i="15"/>
  <c r="BU19" i="15"/>
  <c r="BQ19" i="15"/>
  <c r="BM19" i="15"/>
  <c r="D30" i="15"/>
  <c r="D107" i="15"/>
  <c r="G222" i="14"/>
  <c r="G219" i="14"/>
  <c r="G207" i="14"/>
  <c r="G212" i="14"/>
  <c r="M8" i="15"/>
  <c r="BK18" i="15"/>
  <c r="BI18" i="15"/>
  <c r="BG18" i="15"/>
  <c r="BE18" i="15"/>
  <c r="BC18" i="15"/>
  <c r="BA18" i="15"/>
  <c r="AY18" i="15"/>
  <c r="AW18" i="15"/>
  <c r="AU18" i="15"/>
  <c r="AS18" i="15"/>
  <c r="AQ18" i="15"/>
  <c r="AO18" i="15"/>
  <c r="AM18" i="15"/>
  <c r="AK18" i="15"/>
  <c r="AI18" i="15"/>
  <c r="AG18" i="15"/>
  <c r="AE18" i="15"/>
  <c r="AC18" i="15"/>
  <c r="AA18" i="15"/>
  <c r="Y18" i="15"/>
  <c r="W18" i="15"/>
  <c r="U18" i="15"/>
  <c r="S18" i="15"/>
  <c r="Q18" i="15"/>
  <c r="O18" i="15"/>
  <c r="M18" i="15"/>
  <c r="BJ9" i="15"/>
  <c r="BH9" i="15"/>
  <c r="BF9" i="15"/>
  <c r="BD9" i="15"/>
  <c r="BB9" i="15"/>
  <c r="AZ9" i="15"/>
  <c r="AX9" i="15"/>
  <c r="AV9" i="15"/>
  <c r="AT9" i="15"/>
  <c r="AR9" i="15"/>
  <c r="AP9" i="15"/>
  <c r="AN9" i="15"/>
  <c r="AL9" i="15"/>
  <c r="AJ9" i="15"/>
  <c r="AH9" i="15"/>
  <c r="AF9" i="15"/>
  <c r="AD9" i="15"/>
  <c r="AB9" i="15"/>
  <c r="Z9" i="15"/>
  <c r="X9" i="15"/>
  <c r="V9" i="15"/>
  <c r="T9" i="15"/>
  <c r="R9" i="15"/>
  <c r="P9" i="15"/>
  <c r="N9" i="15"/>
  <c r="BK8" i="15"/>
  <c r="BI8" i="15"/>
  <c r="BG8" i="15"/>
  <c r="BE8" i="15"/>
  <c r="BC8" i="15"/>
  <c r="BA8" i="15"/>
  <c r="AY8" i="15"/>
  <c r="AW8" i="15"/>
  <c r="AU8" i="15"/>
  <c r="AS8" i="15"/>
  <c r="AQ8" i="15"/>
  <c r="AO8" i="15"/>
  <c r="AM8" i="15"/>
  <c r="AK8" i="15"/>
  <c r="AI8" i="15"/>
  <c r="AG8" i="15"/>
  <c r="AE8" i="15"/>
  <c r="AC8" i="15"/>
  <c r="AA8" i="15"/>
  <c r="Y8" i="15"/>
  <c r="W8" i="15"/>
  <c r="U8" i="15"/>
  <c r="S8" i="15"/>
  <c r="Q8" i="15"/>
  <c r="O8" i="15"/>
  <c r="E246" i="14"/>
  <c r="C246" i="14"/>
  <c r="D246" i="14"/>
  <c r="BJ18" i="15"/>
  <c r="BH18" i="15"/>
  <c r="BF18" i="15"/>
  <c r="BD18" i="15"/>
  <c r="BB18" i="15"/>
  <c r="AZ18" i="15"/>
  <c r="AX18" i="15"/>
  <c r="AV18" i="15"/>
  <c r="AT18" i="15"/>
  <c r="AR18" i="15"/>
  <c r="AP18" i="15"/>
  <c r="AN18" i="15"/>
  <c r="AL18" i="15"/>
  <c r="AJ18" i="15"/>
  <c r="AH18" i="15"/>
  <c r="AF18" i="15"/>
  <c r="AD18" i="15"/>
  <c r="AB18" i="15"/>
  <c r="Z18" i="15"/>
  <c r="X18" i="15"/>
  <c r="V18" i="15"/>
  <c r="T18" i="15"/>
  <c r="R18" i="15"/>
  <c r="P18" i="15"/>
  <c r="N18" i="15"/>
  <c r="BK9" i="15"/>
  <c r="BI9" i="15"/>
  <c r="BG9" i="15"/>
  <c r="BE9" i="15"/>
  <c r="BC9" i="15"/>
  <c r="BA9" i="15"/>
  <c r="AY9" i="15"/>
  <c r="AW9" i="15"/>
  <c r="AU9" i="15"/>
  <c r="AS9" i="15"/>
  <c r="AQ9" i="15"/>
  <c r="AO9" i="15"/>
  <c r="AM9" i="15"/>
  <c r="AK9" i="15"/>
  <c r="AI9" i="15"/>
  <c r="AG9" i="15"/>
  <c r="AE9" i="15"/>
  <c r="AC9" i="15"/>
  <c r="AA9" i="15"/>
  <c r="Y9" i="15"/>
  <c r="W9" i="15"/>
  <c r="U9" i="15"/>
  <c r="S9" i="15"/>
  <c r="Q9" i="15"/>
  <c r="O9" i="15"/>
  <c r="M9" i="15"/>
  <c r="BJ8" i="15"/>
  <c r="BH8" i="15"/>
  <c r="BF8" i="15"/>
  <c r="BD8" i="15"/>
  <c r="BB8" i="15"/>
  <c r="AZ8" i="15"/>
  <c r="AX8" i="15"/>
  <c r="AV8" i="15"/>
  <c r="AT8" i="15"/>
  <c r="AR8" i="15"/>
  <c r="AP8" i="15"/>
  <c r="AN8" i="15"/>
  <c r="AL8" i="15"/>
  <c r="AJ8" i="15"/>
  <c r="AH8" i="15"/>
  <c r="AF8" i="15"/>
  <c r="AD8" i="15"/>
  <c r="AB8" i="15"/>
  <c r="Z8" i="15"/>
  <c r="X8" i="15"/>
  <c r="V8" i="15"/>
  <c r="T8" i="15"/>
  <c r="R8" i="15"/>
  <c r="P8" i="15"/>
  <c r="N8" i="15"/>
  <c r="BI76" i="15"/>
  <c r="BE76" i="15"/>
  <c r="BA76" i="15"/>
  <c r="AW76" i="15"/>
  <c r="AS76" i="15"/>
  <c r="AO76" i="15"/>
  <c r="AK76" i="15"/>
  <c r="AG76" i="15"/>
  <c r="AC76" i="15"/>
  <c r="Y76" i="15"/>
  <c r="U76" i="15"/>
  <c r="Q76" i="15"/>
  <c r="M76" i="15"/>
  <c r="BJ71" i="15"/>
  <c r="BH71" i="15"/>
  <c r="BF71" i="15"/>
  <c r="BD71" i="15"/>
  <c r="BB71" i="15"/>
  <c r="AZ71" i="15"/>
  <c r="AX71" i="15"/>
  <c r="AV71" i="15"/>
  <c r="AT71" i="15"/>
  <c r="AR71" i="15"/>
  <c r="AP71" i="15"/>
  <c r="AN71" i="15"/>
  <c r="AL71" i="15"/>
  <c r="AJ71" i="15"/>
  <c r="AH71" i="15"/>
  <c r="AF71" i="15"/>
  <c r="AD71" i="15"/>
  <c r="AB71" i="15"/>
  <c r="Z71" i="15"/>
  <c r="X71" i="15"/>
  <c r="V71" i="15"/>
  <c r="T71" i="15"/>
  <c r="R71" i="15"/>
  <c r="P71" i="15"/>
  <c r="N71" i="15"/>
  <c r="BK63" i="15"/>
  <c r="BI63" i="15"/>
  <c r="BG63" i="15"/>
  <c r="BE63" i="15"/>
  <c r="BC63" i="15"/>
  <c r="BA63" i="15"/>
  <c r="AY63" i="15"/>
  <c r="AW63" i="15"/>
  <c r="AU63" i="15"/>
  <c r="AS63" i="15"/>
  <c r="AQ63" i="15"/>
  <c r="AO63" i="15"/>
  <c r="AM63" i="15"/>
  <c r="AK63" i="15"/>
  <c r="AI63" i="15"/>
  <c r="AG63" i="15"/>
  <c r="AE63" i="15"/>
  <c r="AC63" i="15"/>
  <c r="AA63" i="15"/>
  <c r="Y63" i="15"/>
  <c r="W63" i="15"/>
  <c r="U63" i="15"/>
  <c r="S63" i="15"/>
  <c r="Q63" i="15"/>
  <c r="O63" i="15"/>
  <c r="M63" i="15"/>
  <c r="BJ58" i="15"/>
  <c r="BH58" i="15"/>
  <c r="BF58" i="15"/>
  <c r="BD58" i="15"/>
  <c r="BB58" i="15"/>
  <c r="AZ58" i="15"/>
  <c r="AX58" i="15"/>
  <c r="AV58" i="15"/>
  <c r="AT58" i="15"/>
  <c r="AR58" i="15"/>
  <c r="AP58" i="15"/>
  <c r="AN58" i="15"/>
  <c r="AL58" i="15"/>
  <c r="AJ58" i="15"/>
  <c r="AH58" i="15"/>
  <c r="AF58" i="15"/>
  <c r="AD58" i="15"/>
  <c r="AB58" i="15"/>
  <c r="Z58" i="15"/>
  <c r="X58" i="15"/>
  <c r="V58" i="15"/>
  <c r="T58" i="15"/>
  <c r="R58" i="15"/>
  <c r="P58" i="15"/>
  <c r="N58" i="15"/>
  <c r="BK50" i="15"/>
  <c r="BI50" i="15"/>
  <c r="BG50" i="15"/>
  <c r="BE50" i="15"/>
  <c r="BC50" i="15"/>
  <c r="BA50" i="15"/>
  <c r="AY50" i="15"/>
  <c r="AW50" i="15"/>
  <c r="AU50" i="15"/>
  <c r="AS50" i="15"/>
  <c r="AQ50" i="15"/>
  <c r="AO50" i="15"/>
  <c r="AM50" i="15"/>
  <c r="AK50" i="15"/>
  <c r="AI50" i="15"/>
  <c r="AG50" i="15"/>
  <c r="AE50" i="15"/>
  <c r="AC50" i="15"/>
  <c r="AA50" i="15"/>
  <c r="Y50" i="15"/>
  <c r="W50" i="15"/>
  <c r="U50" i="15"/>
  <c r="S50" i="15"/>
  <c r="Q50" i="15"/>
  <c r="O50" i="15"/>
  <c r="M50" i="15"/>
  <c r="BK19" i="15"/>
  <c r="BI19" i="15"/>
  <c r="BG19" i="15"/>
  <c r="BE19" i="15"/>
  <c r="BC19" i="15"/>
  <c r="BA19" i="15"/>
  <c r="AY19" i="15"/>
  <c r="AW19" i="15"/>
  <c r="AU19" i="15"/>
  <c r="AS19" i="15"/>
  <c r="AQ19" i="15"/>
  <c r="AO19" i="15"/>
  <c r="AM19" i="15"/>
  <c r="AK19" i="15"/>
  <c r="AI19" i="15"/>
  <c r="AG19" i="15"/>
  <c r="AE19" i="15"/>
  <c r="AC19" i="15"/>
  <c r="AA19" i="15"/>
  <c r="Y19" i="15"/>
  <c r="W19" i="15"/>
  <c r="U19" i="15"/>
  <c r="S19" i="15"/>
  <c r="Q19" i="15"/>
  <c r="O19" i="15"/>
  <c r="M19" i="15"/>
  <c r="BJ76" i="15"/>
  <c r="BF76" i="15"/>
  <c r="BB76" i="15"/>
  <c r="AX76" i="15"/>
  <c r="AT76" i="15"/>
  <c r="AP76" i="15"/>
  <c r="AL76" i="15"/>
  <c r="AH76" i="15"/>
  <c r="AD76" i="15"/>
  <c r="Z76" i="15"/>
  <c r="V76" i="15"/>
  <c r="R76" i="15"/>
  <c r="N76" i="15"/>
  <c r="BK71" i="15"/>
  <c r="BI71" i="15"/>
  <c r="BG71" i="15"/>
  <c r="BE71" i="15"/>
  <c r="BC71" i="15"/>
  <c r="BA71" i="15"/>
  <c r="AY71" i="15"/>
  <c r="AW71" i="15"/>
  <c r="AU71" i="15"/>
  <c r="AS71" i="15"/>
  <c r="AQ71" i="15"/>
  <c r="AO71" i="15"/>
  <c r="AM71" i="15"/>
  <c r="AK71" i="15"/>
  <c r="AI71" i="15"/>
  <c r="AG71" i="15"/>
  <c r="AE71" i="15"/>
  <c r="AC71" i="15"/>
  <c r="AA71" i="15"/>
  <c r="Y71" i="15"/>
  <c r="W71" i="15"/>
  <c r="U71" i="15"/>
  <c r="S71" i="15"/>
  <c r="Q71" i="15"/>
  <c r="O71" i="15"/>
  <c r="M71" i="15"/>
  <c r="BJ63" i="15"/>
  <c r="BH63" i="15"/>
  <c r="BF63" i="15"/>
  <c r="BD63" i="15"/>
  <c r="BB63" i="15"/>
  <c r="AZ63" i="15"/>
  <c r="AX63" i="15"/>
  <c r="AV63" i="15"/>
  <c r="AT63" i="15"/>
  <c r="AR63" i="15"/>
  <c r="AP63" i="15"/>
  <c r="AN63" i="15"/>
  <c r="AL63" i="15"/>
  <c r="AJ63" i="15"/>
  <c r="AH63" i="15"/>
  <c r="AF63" i="15"/>
  <c r="AD63" i="15"/>
  <c r="AB63" i="15"/>
  <c r="Z63" i="15"/>
  <c r="X63" i="15"/>
  <c r="V63" i="15"/>
  <c r="T63" i="15"/>
  <c r="R63" i="15"/>
  <c r="P63" i="15"/>
  <c r="N63" i="15"/>
  <c r="BK58" i="15"/>
  <c r="BI58" i="15"/>
  <c r="BG58" i="15"/>
  <c r="BE58" i="15"/>
  <c r="BC58" i="15"/>
  <c r="BA58" i="15"/>
  <c r="AY58" i="15"/>
  <c r="AW58" i="15"/>
  <c r="AU58" i="15"/>
  <c r="AS58" i="15"/>
  <c r="AQ58" i="15"/>
  <c r="AO58" i="15"/>
  <c r="AM58" i="15"/>
  <c r="AK58" i="15"/>
  <c r="AI58" i="15"/>
  <c r="AG58" i="15"/>
  <c r="AE58" i="15"/>
  <c r="AC58" i="15"/>
  <c r="AA58" i="15"/>
  <c r="Y58" i="15"/>
  <c r="W58" i="15"/>
  <c r="U58" i="15"/>
  <c r="S58" i="15"/>
  <c r="Q58" i="15"/>
  <c r="O58" i="15"/>
  <c r="M58" i="15"/>
  <c r="BJ50" i="15"/>
  <c r="BH50" i="15"/>
  <c r="BF50" i="15"/>
  <c r="BD50" i="15"/>
  <c r="BB50" i="15"/>
  <c r="AZ50" i="15"/>
  <c r="AX50" i="15"/>
  <c r="AV50" i="15"/>
  <c r="AT50" i="15"/>
  <c r="AR50" i="15"/>
  <c r="AP50" i="15"/>
  <c r="AN50" i="15"/>
  <c r="AL50" i="15"/>
  <c r="AJ50" i="15"/>
  <c r="AH50" i="15"/>
  <c r="AF50" i="15"/>
  <c r="AD50" i="15"/>
  <c r="AB50" i="15"/>
  <c r="Z50" i="15"/>
  <c r="X50" i="15"/>
  <c r="V50" i="15"/>
  <c r="T50" i="15"/>
  <c r="R50" i="15"/>
  <c r="P50" i="15"/>
  <c r="N50" i="15"/>
  <c r="BJ19" i="15"/>
  <c r="BH19" i="15"/>
  <c r="BF19" i="15"/>
  <c r="BD19" i="15"/>
  <c r="BB19" i="15"/>
  <c r="AZ19" i="15"/>
  <c r="AX19" i="15"/>
  <c r="AV19" i="15"/>
  <c r="AT19" i="15"/>
  <c r="AR19" i="15"/>
  <c r="AP19" i="15"/>
  <c r="AN19" i="15"/>
  <c r="AL19" i="15"/>
  <c r="AJ19" i="15"/>
  <c r="AH19" i="15"/>
  <c r="AF19" i="15"/>
  <c r="AD19" i="15"/>
  <c r="AB19" i="15"/>
  <c r="Z19" i="15"/>
  <c r="X19" i="15"/>
  <c r="V19" i="15"/>
  <c r="T19" i="15"/>
  <c r="R19" i="15"/>
  <c r="P19" i="15"/>
  <c r="N19" i="15"/>
  <c r="D132" i="14"/>
  <c r="I255" i="14"/>
  <c r="G169" i="14"/>
  <c r="G167" i="14"/>
  <c r="G165" i="14"/>
  <c r="G163" i="14"/>
  <c r="F24" i="14"/>
  <c r="I155" i="14"/>
  <c r="G170" i="14"/>
  <c r="G168" i="14"/>
  <c r="G166" i="14"/>
  <c r="G164" i="14"/>
  <c r="J155" i="14"/>
  <c r="J255" i="14"/>
  <c r="D8" i="15"/>
  <c r="E4" i="15"/>
  <c r="E63" i="15"/>
  <c r="I63" i="15"/>
  <c r="G63" i="15"/>
  <c r="L71" i="15"/>
  <c r="J71" i="15"/>
  <c r="H71" i="15"/>
  <c r="F71" i="15"/>
  <c r="D71" i="15"/>
  <c r="K58" i="15"/>
  <c r="I58" i="15"/>
  <c r="G58" i="15"/>
  <c r="E58" i="15"/>
  <c r="K50" i="15"/>
  <c r="I50" i="15"/>
  <c r="G50" i="15"/>
  <c r="E50" i="15"/>
  <c r="L19" i="15"/>
  <c r="J19" i="15"/>
  <c r="H19" i="15"/>
  <c r="F19" i="15"/>
  <c r="D19" i="15"/>
  <c r="L18" i="15"/>
  <c r="J18" i="15"/>
  <c r="H18" i="15"/>
  <c r="F18" i="15"/>
  <c r="D18" i="15"/>
  <c r="L9" i="15"/>
  <c r="J9" i="15"/>
  <c r="H9" i="15"/>
  <c r="F9" i="15"/>
  <c r="D9" i="15"/>
  <c r="C15" i="17"/>
  <c r="K71" i="15"/>
  <c r="I71" i="15"/>
  <c r="G71" i="15"/>
  <c r="E71" i="15"/>
  <c r="L58" i="15"/>
  <c r="J58" i="15"/>
  <c r="H58" i="15"/>
  <c r="F58" i="15"/>
  <c r="D58" i="15"/>
  <c r="L50" i="15"/>
  <c r="J50" i="15"/>
  <c r="H50" i="15"/>
  <c r="F50" i="15"/>
  <c r="D50" i="15"/>
  <c r="K19" i="15"/>
  <c r="I19" i="15"/>
  <c r="G19" i="15"/>
  <c r="K18" i="15"/>
  <c r="I18" i="15"/>
  <c r="G18" i="15"/>
  <c r="K9" i="15"/>
  <c r="I9" i="15"/>
  <c r="G9" i="15"/>
  <c r="K8" i="15"/>
  <c r="I8" i="15"/>
  <c r="G8" i="15"/>
  <c r="E8" i="15"/>
  <c r="L8" i="15"/>
  <c r="J8" i="15"/>
  <c r="H8" i="15"/>
  <c r="F8" i="15"/>
  <c r="L63" i="15"/>
  <c r="J63" i="15"/>
  <c r="H63" i="15"/>
  <c r="F63" i="15"/>
  <c r="F132" i="14"/>
  <c r="H132" i="14"/>
  <c r="J132" i="14"/>
  <c r="L132" i="14"/>
  <c r="N132" i="14"/>
  <c r="P132" i="14"/>
  <c r="R132" i="14"/>
  <c r="T132" i="14"/>
  <c r="V132" i="14"/>
  <c r="X132" i="14"/>
  <c r="Z132" i="14"/>
  <c r="AB132" i="14"/>
  <c r="AD132" i="14"/>
  <c r="AF132" i="14"/>
  <c r="AH132" i="14"/>
  <c r="AJ132" i="14"/>
  <c r="AL132" i="14"/>
  <c r="AN132" i="14"/>
  <c r="AP132" i="14"/>
  <c r="AR132" i="14"/>
  <c r="AT132" i="14"/>
  <c r="AV132" i="14"/>
  <c r="AX132" i="14"/>
  <c r="AZ132" i="14"/>
  <c r="BB132" i="14"/>
  <c r="BD132" i="14"/>
  <c r="BF132" i="14"/>
  <c r="BH132" i="14"/>
  <c r="BJ132" i="14"/>
  <c r="BL132" i="14"/>
  <c r="BN132" i="14"/>
  <c r="BP132" i="14"/>
  <c r="BR132" i="14"/>
  <c r="BT132" i="14"/>
  <c r="BV132" i="14"/>
  <c r="BX132" i="14"/>
  <c r="BZ132" i="14"/>
  <c r="CB132" i="14"/>
  <c r="CD132" i="14"/>
  <c r="CF132" i="14"/>
  <c r="CH132" i="14"/>
  <c r="CJ132" i="14"/>
  <c r="CL132" i="14"/>
  <c r="CN132" i="14"/>
  <c r="CP132" i="14"/>
  <c r="CR132" i="14"/>
  <c r="CT132" i="14"/>
  <c r="CV132" i="14"/>
  <c r="CX132" i="14"/>
  <c r="CZ132" i="14"/>
  <c r="DB132" i="14"/>
  <c r="DD132" i="14"/>
  <c r="DF132" i="14"/>
  <c r="DH132" i="14"/>
  <c r="DJ132" i="14"/>
  <c r="DL132" i="14"/>
  <c r="DN132" i="14"/>
  <c r="DP132" i="14"/>
  <c r="DR132" i="14"/>
  <c r="DT132" i="14"/>
  <c r="DV132" i="14"/>
  <c r="DX132" i="14"/>
  <c r="DZ132" i="14"/>
  <c r="EB132" i="14"/>
  <c r="ED132" i="14"/>
  <c r="EF132" i="14"/>
  <c r="EH132" i="14"/>
  <c r="EJ132" i="14"/>
  <c r="EL132" i="14"/>
  <c r="EN132" i="14"/>
  <c r="EP132" i="14"/>
  <c r="ER132" i="14"/>
  <c r="ET132" i="14"/>
  <c r="EV132" i="14"/>
  <c r="C132" i="14"/>
  <c r="E132" i="14"/>
  <c r="G132" i="14"/>
  <c r="I132" i="14"/>
  <c r="K132" i="14"/>
  <c r="M132" i="14"/>
  <c r="O132" i="14"/>
  <c r="Q132" i="14"/>
  <c r="S132" i="14"/>
  <c r="U132" i="14"/>
  <c r="W132" i="14"/>
  <c r="Y132" i="14"/>
  <c r="AA132" i="14"/>
  <c r="AC132" i="14"/>
  <c r="AE132" i="14"/>
  <c r="AG132" i="14"/>
  <c r="AI132" i="14"/>
  <c r="AK132" i="14"/>
  <c r="AM132" i="14"/>
  <c r="AO132" i="14"/>
  <c r="AQ132" i="14"/>
  <c r="AS132" i="14"/>
  <c r="AU132" i="14"/>
  <c r="AW132" i="14"/>
  <c r="AY132" i="14"/>
  <c r="BA132" i="14"/>
  <c r="BC132" i="14"/>
  <c r="BE132" i="14"/>
  <c r="BG132" i="14"/>
  <c r="BI132" i="14"/>
  <c r="BK132" i="14"/>
  <c r="BM132" i="14"/>
  <c r="BO132" i="14"/>
  <c r="BQ132" i="14"/>
  <c r="BS132" i="14"/>
  <c r="BU132" i="14"/>
  <c r="BW132" i="14"/>
  <c r="BY132" i="14"/>
  <c r="CA132" i="14"/>
  <c r="CC132" i="14"/>
  <c r="CE132" i="14"/>
  <c r="CG132" i="14"/>
  <c r="CI132" i="14"/>
  <c r="CK132" i="14"/>
  <c r="CM132" i="14"/>
  <c r="CO132" i="14"/>
  <c r="CQ132" i="14"/>
  <c r="CS132" i="14"/>
  <c r="CU132" i="14"/>
  <c r="CW132" i="14"/>
  <c r="CY132" i="14"/>
  <c r="DA132" i="14"/>
  <c r="DC132" i="14"/>
  <c r="DE132" i="14"/>
  <c r="DG132" i="14"/>
  <c r="DI132" i="14"/>
  <c r="DK132" i="14"/>
  <c r="DM132" i="14"/>
  <c r="DO132" i="14"/>
  <c r="DQ132" i="14"/>
  <c r="DS132" i="14"/>
  <c r="DU132" i="14"/>
  <c r="DW132" i="14"/>
  <c r="DY132" i="14"/>
  <c r="EA132" i="14"/>
  <c r="EC132" i="14"/>
  <c r="EE132" i="14"/>
  <c r="EG132" i="14"/>
  <c r="EI132" i="14"/>
  <c r="EK132" i="14"/>
  <c r="EM132" i="14"/>
  <c r="EO132" i="14"/>
  <c r="EQ132" i="14"/>
  <c r="ES132" i="14"/>
  <c r="EU132" i="14"/>
  <c r="C133" i="14"/>
  <c r="D5" i="15" s="1"/>
  <c r="E69" i="15" l="1"/>
  <c r="K69" i="15"/>
  <c r="K255" i="14"/>
  <c r="EQ245" i="14"/>
  <c r="EI245" i="14"/>
  <c r="EA245" i="14"/>
  <c r="DS245" i="14"/>
  <c r="DK245" i="14"/>
  <c r="DC245" i="14"/>
  <c r="CU245" i="14"/>
  <c r="CM245" i="14"/>
  <c r="CE245" i="14"/>
  <c r="BW245" i="14"/>
  <c r="BO245" i="14"/>
  <c r="BG245" i="14"/>
  <c r="AY245" i="14"/>
  <c r="AQ245" i="14"/>
  <c r="AI245" i="14"/>
  <c r="AA245" i="14"/>
  <c r="S245" i="14"/>
  <c r="K245" i="14"/>
  <c r="L38" i="15" s="1"/>
  <c r="EP245" i="14"/>
  <c r="EH245" i="14"/>
  <c r="DZ245" i="14"/>
  <c r="DR245" i="14"/>
  <c r="DJ245" i="14"/>
  <c r="DB245" i="14"/>
  <c r="CT245" i="14"/>
  <c r="CL245" i="14"/>
  <c r="CD245" i="14"/>
  <c r="BV245" i="14"/>
  <c r="BN245" i="14"/>
  <c r="BF245" i="14"/>
  <c r="AX245" i="14"/>
  <c r="AP245" i="14"/>
  <c r="AH245" i="14"/>
  <c r="Z245" i="14"/>
  <c r="R245" i="14"/>
  <c r="J245" i="14"/>
  <c r="K38" i="15" s="1"/>
  <c r="EO245" i="14"/>
  <c r="EG245" i="14"/>
  <c r="DY245" i="14"/>
  <c r="DQ245" i="14"/>
  <c r="DI245" i="14"/>
  <c r="DA245" i="14"/>
  <c r="CS245" i="14"/>
  <c r="CK245" i="14"/>
  <c r="CC245" i="14"/>
  <c r="BU245" i="14"/>
  <c r="BM245" i="14"/>
  <c r="BE245" i="14"/>
  <c r="AW245" i="14"/>
  <c r="AO245" i="14"/>
  <c r="AG245" i="14"/>
  <c r="Y245" i="14"/>
  <c r="Q245" i="14"/>
  <c r="I245" i="14"/>
  <c r="EV245" i="14"/>
  <c r="EN245" i="14"/>
  <c r="EF245" i="14"/>
  <c r="DX245" i="14"/>
  <c r="DP245" i="14"/>
  <c r="DH245" i="14"/>
  <c r="CZ245" i="14"/>
  <c r="CR245" i="14"/>
  <c r="CJ245" i="14"/>
  <c r="CB245" i="14"/>
  <c r="BT245" i="14"/>
  <c r="BL245" i="14"/>
  <c r="BD245" i="14"/>
  <c r="AV245" i="14"/>
  <c r="AN245" i="14"/>
  <c r="AF245" i="14"/>
  <c r="X245" i="14"/>
  <c r="P245" i="14"/>
  <c r="H245" i="14"/>
  <c r="H37" i="15" s="1"/>
  <c r="EU245" i="14"/>
  <c r="EM245" i="14"/>
  <c r="EE245" i="14"/>
  <c r="DW245" i="14"/>
  <c r="DO245" i="14"/>
  <c r="DG245" i="14"/>
  <c r="CY245" i="14"/>
  <c r="CQ245" i="14"/>
  <c r="CI245" i="14"/>
  <c r="CA245" i="14"/>
  <c r="BS245" i="14"/>
  <c r="BK245" i="14"/>
  <c r="BC245" i="14"/>
  <c r="AU245" i="14"/>
  <c r="AM245" i="14"/>
  <c r="AE245" i="14"/>
  <c r="W245" i="14"/>
  <c r="O245" i="14"/>
  <c r="G245" i="14"/>
  <c r="H38" i="15" s="1"/>
  <c r="ET245" i="14"/>
  <c r="EL245" i="14"/>
  <c r="ED245" i="14"/>
  <c r="DV245" i="14"/>
  <c r="DN245" i="14"/>
  <c r="DF245" i="14"/>
  <c r="CX245" i="14"/>
  <c r="CP245" i="14"/>
  <c r="CH245" i="14"/>
  <c r="BZ245" i="14"/>
  <c r="BR245" i="14"/>
  <c r="BJ245" i="14"/>
  <c r="BB245" i="14"/>
  <c r="AT245" i="14"/>
  <c r="AL245" i="14"/>
  <c r="AD245" i="14"/>
  <c r="V245" i="14"/>
  <c r="N245" i="14"/>
  <c r="F245" i="14"/>
  <c r="F37" i="15" s="1"/>
  <c r="ES245" i="14"/>
  <c r="EK245" i="14"/>
  <c r="EC245" i="14"/>
  <c r="DU245" i="14"/>
  <c r="DM245" i="14"/>
  <c r="DE245" i="14"/>
  <c r="CW245" i="14"/>
  <c r="CO245" i="14"/>
  <c r="CG245" i="14"/>
  <c r="BY245" i="14"/>
  <c r="BQ245" i="14"/>
  <c r="BI245" i="14"/>
  <c r="BA245" i="14"/>
  <c r="AS245" i="14"/>
  <c r="AK245" i="14"/>
  <c r="AC245" i="14"/>
  <c r="U245" i="14"/>
  <c r="M245" i="14"/>
  <c r="ER245" i="14"/>
  <c r="EJ245" i="14"/>
  <c r="EB245" i="14"/>
  <c r="DT245" i="14"/>
  <c r="DL245" i="14"/>
  <c r="DD245" i="14"/>
  <c r="CV245" i="14"/>
  <c r="CN245" i="14"/>
  <c r="CF245" i="14"/>
  <c r="BX245" i="14"/>
  <c r="BP245" i="14"/>
  <c r="BH245" i="14"/>
  <c r="AZ245" i="14"/>
  <c r="AR245" i="14"/>
  <c r="AJ245" i="14"/>
  <c r="AB245" i="14"/>
  <c r="T245" i="14"/>
  <c r="L245" i="14"/>
  <c r="D106" i="15"/>
  <c r="C106" i="15" s="1"/>
  <c r="C64" i="15"/>
  <c r="E17" i="15"/>
  <c r="D63" i="15"/>
  <c r="D69" i="15" s="1"/>
  <c r="C343" i="14"/>
  <c r="D338" i="14" s="1"/>
  <c r="D341" i="14" s="1"/>
  <c r="D340" i="14" s="1"/>
  <c r="C327" i="14"/>
  <c r="D77" i="15" s="1"/>
  <c r="D76" i="15" s="1"/>
  <c r="D81" i="15" s="1"/>
  <c r="D96" i="15"/>
  <c r="D104" i="15"/>
  <c r="D14" i="15" s="1"/>
  <c r="EV17" i="15"/>
  <c r="DF17" i="15"/>
  <c r="EL17" i="15"/>
  <c r="CP17" i="15"/>
  <c r="DV17" i="15"/>
  <c r="CS17" i="15"/>
  <c r="EN17" i="15"/>
  <c r="EP17" i="15"/>
  <c r="CW17" i="15"/>
  <c r="DM17" i="15"/>
  <c r="CZ17" i="15"/>
  <c r="BQ17" i="15"/>
  <c r="EC17" i="15"/>
  <c r="CD17" i="15"/>
  <c r="CK17" i="15"/>
  <c r="CF17" i="15"/>
  <c r="ER17" i="15"/>
  <c r="BU17" i="15"/>
  <c r="DQ17" i="15"/>
  <c r="BN17" i="15"/>
  <c r="DJ17" i="15"/>
  <c r="BM17" i="15"/>
  <c r="DI17" i="15"/>
  <c r="DY17" i="15"/>
  <c r="CL17" i="15"/>
  <c r="DH17" i="15"/>
  <c r="EB17" i="15"/>
  <c r="DD17" i="15"/>
  <c r="DP17" i="15"/>
  <c r="CR17" i="15"/>
  <c r="DR17" i="15"/>
  <c r="CC17" i="15"/>
  <c r="EO17" i="15"/>
  <c r="CG17" i="15"/>
  <c r="ES17" i="15"/>
  <c r="CJ17" i="15"/>
  <c r="DT17" i="15"/>
  <c r="EF17" i="15"/>
  <c r="BL17" i="15"/>
  <c r="DA17" i="15"/>
  <c r="EG17" i="15"/>
  <c r="EW17" i="15"/>
  <c r="CV17" i="15"/>
  <c r="BX17" i="15"/>
  <c r="EJ17" i="15"/>
  <c r="DR49" i="15"/>
  <c r="BV17" i="15"/>
  <c r="DB17" i="15"/>
  <c r="EH17" i="15"/>
  <c r="DL17" i="15"/>
  <c r="CN17" i="15"/>
  <c r="BT17" i="15"/>
  <c r="DX17" i="15"/>
  <c r="CB17" i="15"/>
  <c r="I69" i="15"/>
  <c r="DR81" i="15"/>
  <c r="CL81" i="15"/>
  <c r="C337" i="14"/>
  <c r="AM54" i="15"/>
  <c r="BC54" i="15"/>
  <c r="Y54" i="15"/>
  <c r="BE54" i="15"/>
  <c r="AU54" i="15"/>
  <c r="BK54" i="15"/>
  <c r="S54" i="15"/>
  <c r="AI54" i="15"/>
  <c r="AY54" i="15"/>
  <c r="Q54" i="15"/>
  <c r="AW54" i="15"/>
  <c r="AP54" i="15"/>
  <c r="W54" i="15"/>
  <c r="AA54" i="15"/>
  <c r="AQ54" i="15"/>
  <c r="BG54" i="15"/>
  <c r="AV54" i="15"/>
  <c r="AG54" i="15"/>
  <c r="Z54" i="15"/>
  <c r="BF54" i="15"/>
  <c r="AE54" i="15"/>
  <c r="AT54" i="15"/>
  <c r="T54" i="15"/>
  <c r="AJ54" i="15"/>
  <c r="AO54" i="15"/>
  <c r="O54" i="15"/>
  <c r="N54" i="15"/>
  <c r="BX69" i="15"/>
  <c r="CZ69" i="15"/>
  <c r="S69" i="15"/>
  <c r="AA69" i="15"/>
  <c r="AI69" i="15"/>
  <c r="AQ69" i="15"/>
  <c r="AY69" i="15"/>
  <c r="BG69" i="15"/>
  <c r="M81" i="15"/>
  <c r="U81" i="15"/>
  <c r="AC81" i="15"/>
  <c r="AK81" i="15"/>
  <c r="AS81" i="15"/>
  <c r="BA81" i="15"/>
  <c r="BI81" i="15"/>
  <c r="AO17" i="15"/>
  <c r="AW17" i="15"/>
  <c r="BE17" i="15"/>
  <c r="BU81" i="15"/>
  <c r="DA81" i="15"/>
  <c r="EG81" i="15"/>
  <c r="BQ81" i="15"/>
  <c r="CW81" i="15"/>
  <c r="EC81" i="15"/>
  <c r="DD69" i="15"/>
  <c r="BR81" i="15"/>
  <c r="CH81" i="15"/>
  <c r="CX81" i="15"/>
  <c r="DN81" i="15"/>
  <c r="ED81" i="15"/>
  <c r="ET81" i="15"/>
  <c r="DW69" i="15"/>
  <c r="CN69" i="15"/>
  <c r="DT69" i="15"/>
  <c r="EM69" i="15"/>
  <c r="BN81" i="15"/>
  <c r="CT81" i="15"/>
  <c r="DZ81" i="15"/>
  <c r="CM69" i="15"/>
  <c r="DO69" i="15"/>
  <c r="CC81" i="15"/>
  <c r="DI81" i="15"/>
  <c r="EO81" i="15"/>
  <c r="DL69" i="15"/>
  <c r="CV69" i="15"/>
  <c r="BV81" i="15"/>
  <c r="AG17" i="15"/>
  <c r="EN69" i="15"/>
  <c r="BF17" i="15"/>
  <c r="Z17" i="15"/>
  <c r="DB81" i="15"/>
  <c r="EH81" i="15"/>
  <c r="O69" i="15"/>
  <c r="W69" i="15"/>
  <c r="AE69" i="15"/>
  <c r="AM69" i="15"/>
  <c r="AU69" i="15"/>
  <c r="BC69" i="15"/>
  <c r="BK69" i="15"/>
  <c r="Q81" i="15"/>
  <c r="Y81" i="15"/>
  <c r="AG81" i="15"/>
  <c r="AO81" i="15"/>
  <c r="AW81" i="15"/>
  <c r="BE81" i="15"/>
  <c r="BZ17" i="15"/>
  <c r="BV69" i="15"/>
  <c r="CL69" i="15"/>
  <c r="DB69" i="15"/>
  <c r="DR69" i="15"/>
  <c r="EH69" i="15"/>
  <c r="N17" i="15"/>
  <c r="AD17" i="15"/>
  <c r="AT17" i="15"/>
  <c r="BJ17" i="15"/>
  <c r="AQ17" i="15"/>
  <c r="BG17" i="15"/>
  <c r="CD81" i="15"/>
  <c r="DJ81" i="15"/>
  <c r="EP81" i="15"/>
  <c r="CK81" i="15"/>
  <c r="DQ81" i="15"/>
  <c r="EW81" i="15"/>
  <c r="EV69" i="15"/>
  <c r="DU81" i="15"/>
  <c r="BW81" i="15"/>
  <c r="CM81" i="15"/>
  <c r="DC81" i="15"/>
  <c r="DS81" i="15"/>
  <c r="EI81" i="15"/>
  <c r="BU69" i="15"/>
  <c r="CK69" i="15"/>
  <c r="DA69" i="15"/>
  <c r="DQ69" i="15"/>
  <c r="EG69" i="15"/>
  <c r="EW69" i="15"/>
  <c r="BY81" i="15"/>
  <c r="DE81" i="15"/>
  <c r="EK81" i="15"/>
  <c r="AI17" i="15"/>
  <c r="AY17" i="15"/>
  <c r="CB69" i="15"/>
  <c r="DZ17" i="15"/>
  <c r="BO81" i="15"/>
  <c r="CE81" i="15"/>
  <c r="CU81" i="15"/>
  <c r="DK81" i="15"/>
  <c r="EA81" i="15"/>
  <c r="EQ81" i="15"/>
  <c r="BS69" i="15"/>
  <c r="EI69" i="15"/>
  <c r="CG81" i="15"/>
  <c r="DM81" i="15"/>
  <c r="ES81" i="15"/>
  <c r="AP17" i="15"/>
  <c r="BM69" i="15"/>
  <c r="CC69" i="15"/>
  <c r="CS69" i="15"/>
  <c r="DI69" i="15"/>
  <c r="DY69" i="15"/>
  <c r="EO69" i="15"/>
  <c r="BZ81" i="15"/>
  <c r="CP81" i="15"/>
  <c r="DF81" i="15"/>
  <c r="DV81" i="15"/>
  <c r="EL81" i="15"/>
  <c r="BW69" i="15"/>
  <c r="DC69" i="15"/>
  <c r="EE69" i="15"/>
  <c r="BP81" i="15"/>
  <c r="BM81" i="15"/>
  <c r="CS81" i="15"/>
  <c r="DY81" i="15"/>
  <c r="CJ69" i="15"/>
  <c r="DP69" i="15"/>
  <c r="BN69" i="15"/>
  <c r="CD69" i="15"/>
  <c r="CT69" i="15"/>
  <c r="DJ69" i="15"/>
  <c r="DZ69" i="15"/>
  <c r="EP69" i="15"/>
  <c r="CO81" i="15"/>
  <c r="CT17" i="15"/>
  <c r="BZ69" i="15"/>
  <c r="CP69" i="15"/>
  <c r="DF69" i="15"/>
  <c r="DV69" i="15"/>
  <c r="EL69" i="15"/>
  <c r="M69" i="15"/>
  <c r="U69" i="15"/>
  <c r="AC69" i="15"/>
  <c r="AK69" i="15"/>
  <c r="AS69" i="15"/>
  <c r="BA69" i="15"/>
  <c r="BI69" i="15"/>
  <c r="O81" i="15"/>
  <c r="W81" i="15"/>
  <c r="AE81" i="15"/>
  <c r="AM81" i="15"/>
  <c r="AU81" i="15"/>
  <c r="BC81" i="15"/>
  <c r="BK81" i="15"/>
  <c r="CE69" i="15"/>
  <c r="BT81" i="15"/>
  <c r="CZ81" i="15"/>
  <c r="EF81" i="15"/>
  <c r="DH69" i="15"/>
  <c r="EJ69" i="15"/>
  <c r="CQ69" i="15"/>
  <c r="EA69" i="15"/>
  <c r="CV81" i="15"/>
  <c r="EB81" i="15"/>
  <c r="Q69" i="15"/>
  <c r="Y69" i="15"/>
  <c r="AG69" i="15"/>
  <c r="AO69" i="15"/>
  <c r="AW69" i="15"/>
  <c r="BE69" i="15"/>
  <c r="S81" i="15"/>
  <c r="AA81" i="15"/>
  <c r="AI81" i="15"/>
  <c r="AQ81" i="15"/>
  <c r="AY81" i="15"/>
  <c r="BG81" i="15"/>
  <c r="BY69" i="15"/>
  <c r="CO69" i="15"/>
  <c r="DE69" i="15"/>
  <c r="DU69" i="15"/>
  <c r="EK69" i="15"/>
  <c r="BO69" i="15"/>
  <c r="CU69" i="15"/>
  <c r="CJ81" i="15"/>
  <c r="DP81" i="15"/>
  <c r="EV81" i="15"/>
  <c r="BP69" i="15"/>
  <c r="CR69" i="15"/>
  <c r="DX69" i="15"/>
  <c r="CA69" i="15"/>
  <c r="EQ69" i="15"/>
  <c r="CF81" i="15"/>
  <c r="DL81" i="15"/>
  <c r="ER81" i="15"/>
  <c r="BL69" i="15"/>
  <c r="EB69" i="15"/>
  <c r="C58" i="15"/>
  <c r="C18" i="15"/>
  <c r="C19" i="15"/>
  <c r="C8" i="15"/>
  <c r="C71" i="15"/>
  <c r="C107" i="15"/>
  <c r="C50" i="15"/>
  <c r="C9" i="15"/>
  <c r="E81" i="15"/>
  <c r="G81" i="15"/>
  <c r="D54" i="15"/>
  <c r="L54" i="15"/>
  <c r="CA17" i="15"/>
  <c r="DC17" i="15"/>
  <c r="DU54" i="15"/>
  <c r="CL54" i="15"/>
  <c r="EL54" i="15"/>
  <c r="CE17" i="15"/>
  <c r="BO54" i="15"/>
  <c r="BW54" i="15"/>
  <c r="CE54" i="15"/>
  <c r="CM54" i="15"/>
  <c r="CU54" i="15"/>
  <c r="DC54" i="15"/>
  <c r="DK54" i="15"/>
  <c r="DS54" i="15"/>
  <c r="EA54" i="15"/>
  <c r="EI54" i="15"/>
  <c r="EQ54" i="15"/>
  <c r="BO17" i="15"/>
  <c r="CI17" i="15"/>
  <c r="DK17" i="15"/>
  <c r="EQ17" i="15"/>
  <c r="CB81" i="15"/>
  <c r="DH81" i="15"/>
  <c r="EN81" i="15"/>
  <c r="AL54" i="15"/>
  <c r="P54" i="15"/>
  <c r="AF54" i="15"/>
  <c r="BH54" i="15"/>
  <c r="BP54" i="15"/>
  <c r="BX54" i="15"/>
  <c r="BN54" i="15"/>
  <c r="CD54" i="15"/>
  <c r="CP54" i="15"/>
  <c r="DB54" i="15"/>
  <c r="DR54" i="15"/>
  <c r="EH54" i="15"/>
  <c r="EI17" i="15"/>
  <c r="BY54" i="15"/>
  <c r="DE54" i="15"/>
  <c r="EK54" i="15"/>
  <c r="DV54" i="15"/>
  <c r="DO17" i="15"/>
  <c r="AX54" i="15"/>
  <c r="AH17" i="15"/>
  <c r="AK17" i="15"/>
  <c r="BA17" i="15"/>
  <c r="BI17" i="15"/>
  <c r="BS17" i="15"/>
  <c r="CQ17" i="15"/>
  <c r="DS17" i="15"/>
  <c r="EU17" i="15"/>
  <c r="DG69" i="15"/>
  <c r="BQ54" i="15"/>
  <c r="CG54" i="15"/>
  <c r="CW54" i="15"/>
  <c r="DM54" i="15"/>
  <c r="EC54" i="15"/>
  <c r="ES54" i="15"/>
  <c r="AD54" i="15"/>
  <c r="BJ54" i="15"/>
  <c r="BZ54" i="15"/>
  <c r="CT54" i="15"/>
  <c r="DN54" i="15"/>
  <c r="ED54" i="15"/>
  <c r="ET54" i="15"/>
  <c r="BD54" i="15"/>
  <c r="CY17" i="15"/>
  <c r="CO54" i="15"/>
  <c r="BR54" i="15"/>
  <c r="DF54" i="15"/>
  <c r="BL81" i="15"/>
  <c r="R17" i="15"/>
  <c r="AX17" i="15"/>
  <c r="AC17" i="15"/>
  <c r="AS17" i="15"/>
  <c r="AB54" i="15"/>
  <c r="AR54" i="15"/>
  <c r="EE17" i="15"/>
  <c r="DK69" i="15"/>
  <c r="CF69" i="15"/>
  <c r="ER69" i="15"/>
  <c r="R54" i="15"/>
  <c r="V17" i="15"/>
  <c r="AL17" i="15"/>
  <c r="BB17" i="15"/>
  <c r="M54" i="15"/>
  <c r="U54" i="15"/>
  <c r="AC54" i="15"/>
  <c r="AK54" i="15"/>
  <c r="AS54" i="15"/>
  <c r="BA54" i="15"/>
  <c r="BI54" i="15"/>
  <c r="AE17" i="15"/>
  <c r="AM17" i="15"/>
  <c r="AU17" i="15"/>
  <c r="BC17" i="15"/>
  <c r="BK17" i="15"/>
  <c r="BY17" i="15"/>
  <c r="CO17" i="15"/>
  <c r="DE17" i="15"/>
  <c r="DU17" i="15"/>
  <c r="EK17" i="15"/>
  <c r="BQ69" i="15"/>
  <c r="CG69" i="15"/>
  <c r="CW69" i="15"/>
  <c r="DM69" i="15"/>
  <c r="EC69" i="15"/>
  <c r="ES69" i="15"/>
  <c r="BS54" i="15"/>
  <c r="CA54" i="15"/>
  <c r="CI54" i="15"/>
  <c r="CQ54" i="15"/>
  <c r="CY54" i="15"/>
  <c r="DG54" i="15"/>
  <c r="DO54" i="15"/>
  <c r="DW54" i="15"/>
  <c r="EE54" i="15"/>
  <c r="EM54" i="15"/>
  <c r="EU54" i="15"/>
  <c r="BW17" i="15"/>
  <c r="CU17" i="15"/>
  <c r="EA17" i="15"/>
  <c r="EU69" i="15"/>
  <c r="CR81" i="15"/>
  <c r="DX81" i="15"/>
  <c r="EF69" i="15"/>
  <c r="V54" i="15"/>
  <c r="BB54" i="15"/>
  <c r="BR17" i="15"/>
  <c r="CH17" i="15"/>
  <c r="CX17" i="15"/>
  <c r="DN17" i="15"/>
  <c r="ED17" i="15"/>
  <c r="ET17" i="15"/>
  <c r="BR69" i="15"/>
  <c r="CH69" i="15"/>
  <c r="CX69" i="15"/>
  <c r="DN69" i="15"/>
  <c r="ED69" i="15"/>
  <c r="ET69" i="15"/>
  <c r="X54" i="15"/>
  <c r="AN54" i="15"/>
  <c r="AZ54" i="15"/>
  <c r="AH54" i="15"/>
  <c r="BV54" i="15"/>
  <c r="CH54" i="15"/>
  <c r="CX54" i="15"/>
  <c r="DJ54" i="15"/>
  <c r="DZ54" i="15"/>
  <c r="EP54" i="15"/>
  <c r="CF54" i="15"/>
  <c r="CN54" i="15"/>
  <c r="CV54" i="15"/>
  <c r="DD54" i="15"/>
  <c r="DL54" i="15"/>
  <c r="DT54" i="15"/>
  <c r="EB54" i="15"/>
  <c r="EJ54" i="15"/>
  <c r="ER54" i="15"/>
  <c r="BS81" i="15"/>
  <c r="CI81" i="15"/>
  <c r="CY81" i="15"/>
  <c r="DO81" i="15"/>
  <c r="EE81" i="15"/>
  <c r="EU81" i="15"/>
  <c r="DG17" i="15"/>
  <c r="EM17" i="15"/>
  <c r="CI69" i="15"/>
  <c r="DS69" i="15"/>
  <c r="BU54" i="15"/>
  <c r="CK54" i="15"/>
  <c r="DA54" i="15"/>
  <c r="DQ54" i="15"/>
  <c r="EG54" i="15"/>
  <c r="EW54" i="15"/>
  <c r="CN81" i="15"/>
  <c r="DT81" i="15"/>
  <c r="BL54" i="15"/>
  <c r="BT54" i="15"/>
  <c r="CB54" i="15"/>
  <c r="CJ54" i="15"/>
  <c r="CR54" i="15"/>
  <c r="CZ54" i="15"/>
  <c r="DH54" i="15"/>
  <c r="DP54" i="15"/>
  <c r="DX54" i="15"/>
  <c r="EF54" i="15"/>
  <c r="EN54" i="15"/>
  <c r="EV54" i="15"/>
  <c r="CA81" i="15"/>
  <c r="CQ81" i="15"/>
  <c r="DG81" i="15"/>
  <c r="DW81" i="15"/>
  <c r="EM81" i="15"/>
  <c r="CM17" i="15"/>
  <c r="DW17" i="15"/>
  <c r="CY69" i="15"/>
  <c r="BM54" i="15"/>
  <c r="CC54" i="15"/>
  <c r="CS54" i="15"/>
  <c r="DI54" i="15"/>
  <c r="DY54" i="15"/>
  <c r="EO54" i="15"/>
  <c r="BX81" i="15"/>
  <c r="DD81" i="15"/>
  <c r="EJ81" i="15"/>
  <c r="BT69" i="15"/>
  <c r="F54" i="15"/>
  <c r="G54" i="15"/>
  <c r="J54" i="15"/>
  <c r="K54" i="15"/>
  <c r="K81" i="15"/>
  <c r="H54" i="15"/>
  <c r="I81" i="15"/>
  <c r="I54" i="15"/>
  <c r="G48" i="15"/>
  <c r="K48" i="15"/>
  <c r="F48" i="15"/>
  <c r="J48" i="15"/>
  <c r="I48" i="15"/>
  <c r="D48" i="15"/>
  <c r="H48" i="15"/>
  <c r="L48" i="15"/>
  <c r="K155" i="14"/>
  <c r="D33" i="15" s="1"/>
  <c r="H81" i="15"/>
  <c r="E30" i="15"/>
  <c r="F4" i="15"/>
  <c r="C14" i="17"/>
  <c r="F81" i="15"/>
  <c r="J81" i="15"/>
  <c r="F69" i="15"/>
  <c r="J69" i="15"/>
  <c r="L81" i="15"/>
  <c r="P17" i="15"/>
  <c r="T17" i="15"/>
  <c r="X17" i="15"/>
  <c r="AB17" i="15"/>
  <c r="AF17" i="15"/>
  <c r="AJ17" i="15"/>
  <c r="AN17" i="15"/>
  <c r="AR17" i="15"/>
  <c r="AV17" i="15"/>
  <c r="AZ17" i="15"/>
  <c r="BD17" i="15"/>
  <c r="BH17" i="15"/>
  <c r="G69" i="15"/>
  <c r="O48" i="15"/>
  <c r="S48" i="15"/>
  <c r="W48" i="15"/>
  <c r="AA48" i="15"/>
  <c r="AE48" i="15"/>
  <c r="AI48" i="15"/>
  <c r="AM48" i="15"/>
  <c r="AQ48" i="15"/>
  <c r="AU48" i="15"/>
  <c r="AY48" i="15"/>
  <c r="BC48" i="15"/>
  <c r="BG48" i="15"/>
  <c r="BK48" i="15"/>
  <c r="P49" i="15"/>
  <c r="T49" i="15"/>
  <c r="X49" i="15"/>
  <c r="AB49" i="15"/>
  <c r="AF49" i="15"/>
  <c r="AJ49" i="15"/>
  <c r="AN49" i="15"/>
  <c r="AR49" i="15"/>
  <c r="AV49" i="15"/>
  <c r="AZ49" i="15"/>
  <c r="BD49" i="15"/>
  <c r="BH49" i="15"/>
  <c r="N48" i="15"/>
  <c r="R48" i="15"/>
  <c r="V48" i="15"/>
  <c r="Z48" i="15"/>
  <c r="AD48" i="15"/>
  <c r="AH48" i="15"/>
  <c r="AL48" i="15"/>
  <c r="AP48" i="15"/>
  <c r="AT48" i="15"/>
  <c r="AX48" i="15"/>
  <c r="BB48" i="15"/>
  <c r="BF48" i="15"/>
  <c r="BJ48" i="15"/>
  <c r="O49" i="15"/>
  <c r="S49" i="15"/>
  <c r="W49" i="15"/>
  <c r="AA49" i="15"/>
  <c r="AE49" i="15"/>
  <c r="AI49" i="15"/>
  <c r="AM49" i="15"/>
  <c r="AQ49" i="15"/>
  <c r="AU49" i="15"/>
  <c r="AY49" i="15"/>
  <c r="BC49" i="15"/>
  <c r="BG49" i="15"/>
  <c r="BK49" i="15"/>
  <c r="M48" i="15"/>
  <c r="Q48" i="15"/>
  <c r="U48" i="15"/>
  <c r="Y48" i="15"/>
  <c r="AC48" i="15"/>
  <c r="AG48" i="15"/>
  <c r="AK48" i="15"/>
  <c r="AO48" i="15"/>
  <c r="AS48" i="15"/>
  <c r="AW48" i="15"/>
  <c r="BA48" i="15"/>
  <c r="BE48" i="15"/>
  <c r="BI48" i="15"/>
  <c r="N49" i="15"/>
  <c r="R49" i="15"/>
  <c r="V49" i="15"/>
  <c r="Z49" i="15"/>
  <c r="AD49" i="15"/>
  <c r="AH49" i="15"/>
  <c r="AL49" i="15"/>
  <c r="AP49" i="15"/>
  <c r="AT49" i="15"/>
  <c r="AX49" i="15"/>
  <c r="BB49" i="15"/>
  <c r="BF49" i="15"/>
  <c r="BJ49" i="15"/>
  <c r="P48" i="15"/>
  <c r="T48" i="15"/>
  <c r="X48" i="15"/>
  <c r="AB48" i="15"/>
  <c r="AF48" i="15"/>
  <c r="AJ48" i="15"/>
  <c r="AN48" i="15"/>
  <c r="AR48" i="15"/>
  <c r="AV48" i="15"/>
  <c r="AZ48" i="15"/>
  <c r="BD48" i="15"/>
  <c r="BH48" i="15"/>
  <c r="M49" i="15"/>
  <c r="Q49" i="15"/>
  <c r="U49" i="15"/>
  <c r="Y49" i="15"/>
  <c r="AC49" i="15"/>
  <c r="AG49" i="15"/>
  <c r="AK49" i="15"/>
  <c r="AO49" i="15"/>
  <c r="AS49" i="15"/>
  <c r="AW49" i="15"/>
  <c r="BA49" i="15"/>
  <c r="BE49" i="15"/>
  <c r="BI49" i="15"/>
  <c r="O17" i="15"/>
  <c r="S17" i="15"/>
  <c r="W17" i="15"/>
  <c r="AA17" i="15"/>
  <c r="P69" i="15"/>
  <c r="T69" i="15"/>
  <c r="X69" i="15"/>
  <c r="AB69" i="15"/>
  <c r="AF69" i="15"/>
  <c r="AJ69" i="15"/>
  <c r="AN69" i="15"/>
  <c r="AR69" i="15"/>
  <c r="AV69" i="15"/>
  <c r="AZ69" i="15"/>
  <c r="BD69" i="15"/>
  <c r="BH69" i="15"/>
  <c r="P81" i="15"/>
  <c r="T81" i="15"/>
  <c r="X81" i="15"/>
  <c r="AB81" i="15"/>
  <c r="AF81" i="15"/>
  <c r="AJ81" i="15"/>
  <c r="AN81" i="15"/>
  <c r="AR81" i="15"/>
  <c r="AV81" i="15"/>
  <c r="AZ81" i="15"/>
  <c r="BD81" i="15"/>
  <c r="BH81" i="15"/>
  <c r="M17" i="15"/>
  <c r="Q17" i="15"/>
  <c r="U17" i="15"/>
  <c r="Y17" i="15"/>
  <c r="N69" i="15"/>
  <c r="R69" i="15"/>
  <c r="V69" i="15"/>
  <c r="Z69" i="15"/>
  <c r="AD69" i="15"/>
  <c r="AH69" i="15"/>
  <c r="AL69" i="15"/>
  <c r="AP69" i="15"/>
  <c r="AT69" i="15"/>
  <c r="AX69" i="15"/>
  <c r="BB69" i="15"/>
  <c r="BF69" i="15"/>
  <c r="BJ69" i="15"/>
  <c r="N81" i="15"/>
  <c r="R81" i="15"/>
  <c r="V81" i="15"/>
  <c r="Z81" i="15"/>
  <c r="AD81" i="15"/>
  <c r="AH81" i="15"/>
  <c r="AL81" i="15"/>
  <c r="AP81" i="15"/>
  <c r="AT81" i="15"/>
  <c r="AX81" i="15"/>
  <c r="BB81" i="15"/>
  <c r="BF81" i="15"/>
  <c r="BJ81" i="15"/>
  <c r="E35" i="15"/>
  <c r="H69" i="15"/>
  <c r="L69" i="15"/>
  <c r="E245" i="14"/>
  <c r="F38" i="15" s="1"/>
  <c r="D245" i="14"/>
  <c r="E38" i="15" s="1"/>
  <c r="C245" i="14"/>
  <c r="D38" i="15" s="1"/>
  <c r="F88" i="15"/>
  <c r="D337" i="14"/>
  <c r="D114" i="15"/>
  <c r="D13" i="15" s="1"/>
  <c r="D44" i="15"/>
  <c r="I17" i="15"/>
  <c r="I49" i="15"/>
  <c r="D16" i="15"/>
  <c r="D45" i="15"/>
  <c r="D46" i="15"/>
  <c r="D47" i="15"/>
  <c r="D52" i="15"/>
  <c r="D10" i="15"/>
  <c r="D11" i="15"/>
  <c r="D12" i="15"/>
  <c r="D20" i="15"/>
  <c r="D22" i="15"/>
  <c r="D17" i="15"/>
  <c r="D49" i="15"/>
  <c r="H17" i="15"/>
  <c r="H49" i="15"/>
  <c r="L17" i="15"/>
  <c r="L49" i="15"/>
  <c r="G17" i="15"/>
  <c r="G49" i="15"/>
  <c r="K17" i="15"/>
  <c r="K49" i="15"/>
  <c r="F17" i="15"/>
  <c r="F49" i="15"/>
  <c r="J17" i="15"/>
  <c r="J49" i="15"/>
  <c r="E54" i="15"/>
  <c r="C134" i="14"/>
  <c r="C135" i="14" s="1"/>
  <c r="D7" i="15" s="1"/>
  <c r="C69" i="15" l="1"/>
  <c r="C81" i="15"/>
  <c r="C76" i="15"/>
  <c r="C63" i="15"/>
  <c r="C77" i="15"/>
  <c r="D343" i="14"/>
  <c r="E338" i="14" s="1"/>
  <c r="E341" i="14" s="1"/>
  <c r="E340" i="14" s="1"/>
  <c r="D105" i="15"/>
  <c r="D23" i="15" s="1"/>
  <c r="D6" i="15"/>
  <c r="EU37" i="15"/>
  <c r="EV38" i="15"/>
  <c r="EE37" i="15"/>
  <c r="EF38" i="15"/>
  <c r="DO37" i="15"/>
  <c r="DP38" i="15"/>
  <c r="CY37" i="15"/>
  <c r="CZ38" i="15"/>
  <c r="CI37" i="15"/>
  <c r="CJ38" i="15"/>
  <c r="BS37" i="15"/>
  <c r="BT38" i="15"/>
  <c r="EI38" i="15"/>
  <c r="EH37" i="15"/>
  <c r="DR37" i="15"/>
  <c r="DS38" i="15"/>
  <c r="DC38" i="15"/>
  <c r="DB37" i="15"/>
  <c r="CL37" i="15"/>
  <c r="CM38" i="15"/>
  <c r="BW38" i="15"/>
  <c r="BV37" i="15"/>
  <c r="EK37" i="15"/>
  <c r="EL38" i="15"/>
  <c r="DU37" i="15"/>
  <c r="DV38" i="15"/>
  <c r="DE37" i="15"/>
  <c r="DF38" i="15"/>
  <c r="CO37" i="15"/>
  <c r="CP38" i="15"/>
  <c r="BY37" i="15"/>
  <c r="BZ38" i="15"/>
  <c r="EV37" i="15"/>
  <c r="EW38" i="15"/>
  <c r="EW39" i="15" s="1"/>
  <c r="EF37" i="15"/>
  <c r="EG38" i="15"/>
  <c r="DP37" i="15"/>
  <c r="DQ38" i="15"/>
  <c r="CZ37" i="15"/>
  <c r="DA38" i="15"/>
  <c r="CJ37" i="15"/>
  <c r="CK38" i="15"/>
  <c r="BT37" i="15"/>
  <c r="BU38" i="15"/>
  <c r="EO37" i="15"/>
  <c r="EP38" i="15"/>
  <c r="EH38" i="15"/>
  <c r="EG37" i="15"/>
  <c r="EG39" i="15" s="1"/>
  <c r="DY37" i="15"/>
  <c r="DZ38" i="15"/>
  <c r="DQ37" i="15"/>
  <c r="DR38" i="15"/>
  <c r="DI37" i="15"/>
  <c r="DJ38" i="15"/>
  <c r="DB38" i="15"/>
  <c r="DA37" i="15"/>
  <c r="DA39" i="15" s="1"/>
  <c r="CS37" i="15"/>
  <c r="CT38" i="15"/>
  <c r="CK37" i="15"/>
  <c r="CL38" i="15"/>
  <c r="CC37" i="15"/>
  <c r="CD38" i="15"/>
  <c r="BV38" i="15"/>
  <c r="BU37" i="15"/>
  <c r="BU39" i="15" s="1"/>
  <c r="BM37" i="15"/>
  <c r="BN38" i="15"/>
  <c r="ER37" i="15"/>
  <c r="ES38" i="15"/>
  <c r="EJ37" i="15"/>
  <c r="EK38" i="15"/>
  <c r="EB37" i="15"/>
  <c r="EC38" i="15"/>
  <c r="DT37" i="15"/>
  <c r="DU38" i="15"/>
  <c r="DL37" i="15"/>
  <c r="DM38" i="15"/>
  <c r="DD37" i="15"/>
  <c r="DE38" i="15"/>
  <c r="CV37" i="15"/>
  <c r="CW38" i="15"/>
  <c r="CN37" i="15"/>
  <c r="CO38" i="15"/>
  <c r="CF37" i="15"/>
  <c r="CG38" i="15"/>
  <c r="BX37" i="15"/>
  <c r="BY38" i="15"/>
  <c r="BP37" i="15"/>
  <c r="BQ38" i="15"/>
  <c r="EM37" i="15"/>
  <c r="EN38" i="15"/>
  <c r="DW37" i="15"/>
  <c r="DX38" i="15"/>
  <c r="DG37" i="15"/>
  <c r="DH38" i="15"/>
  <c r="CQ37" i="15"/>
  <c r="CR38" i="15"/>
  <c r="CA37" i="15"/>
  <c r="CB38" i="15"/>
  <c r="BK37" i="15"/>
  <c r="BL38" i="15"/>
  <c r="EP37" i="15"/>
  <c r="EQ38" i="15"/>
  <c r="DZ37" i="15"/>
  <c r="EA38" i="15"/>
  <c r="DJ37" i="15"/>
  <c r="DK38" i="15"/>
  <c r="CT37" i="15"/>
  <c r="CU38" i="15"/>
  <c r="CD37" i="15"/>
  <c r="CE38" i="15"/>
  <c r="BN37" i="15"/>
  <c r="BO38" i="15"/>
  <c r="ET38" i="15"/>
  <c r="ES37" i="15"/>
  <c r="EC37" i="15"/>
  <c r="ED38" i="15"/>
  <c r="DN38" i="15"/>
  <c r="DM37" i="15"/>
  <c r="CW37" i="15"/>
  <c r="CX38" i="15"/>
  <c r="CH38" i="15"/>
  <c r="CG37" i="15"/>
  <c r="BQ37" i="15"/>
  <c r="BR38" i="15"/>
  <c r="EN37" i="15"/>
  <c r="EO38" i="15"/>
  <c r="DX37" i="15"/>
  <c r="DY38" i="15"/>
  <c r="DH37" i="15"/>
  <c r="DI38" i="15"/>
  <c r="CR37" i="15"/>
  <c r="CS38" i="15"/>
  <c r="CB37" i="15"/>
  <c r="CC38" i="15"/>
  <c r="BL37" i="15"/>
  <c r="BM38" i="15"/>
  <c r="K37" i="15"/>
  <c r="K39" i="15" s="1"/>
  <c r="EQ37" i="15"/>
  <c r="EQ39" i="15" s="1"/>
  <c r="ER38" i="15"/>
  <c r="EI37" i="15"/>
  <c r="EJ38" i="15"/>
  <c r="EA37" i="15"/>
  <c r="EB38" i="15"/>
  <c r="DS37" i="15"/>
  <c r="DS39" i="15" s="1"/>
  <c r="DT38" i="15"/>
  <c r="DK37" i="15"/>
  <c r="DK39" i="15" s="1"/>
  <c r="DL38" i="15"/>
  <c r="DC37" i="15"/>
  <c r="DD38" i="15"/>
  <c r="CU37" i="15"/>
  <c r="CV38" i="15"/>
  <c r="CM37" i="15"/>
  <c r="CM39" i="15" s="1"/>
  <c r="CN38" i="15"/>
  <c r="CE37" i="15"/>
  <c r="CE39" i="15" s="1"/>
  <c r="CF38" i="15"/>
  <c r="BW37" i="15"/>
  <c r="BX38" i="15"/>
  <c r="BO37" i="15"/>
  <c r="BP38" i="15"/>
  <c r="ET37" i="15"/>
  <c r="EU38" i="15"/>
  <c r="EL37" i="15"/>
  <c r="EM38" i="15"/>
  <c r="ED37" i="15"/>
  <c r="ED39" i="15" s="1"/>
  <c r="EE38" i="15"/>
  <c r="DW38" i="15"/>
  <c r="DV37" i="15"/>
  <c r="DN37" i="15"/>
  <c r="DO38" i="15"/>
  <c r="DF37" i="15"/>
  <c r="DG38" i="15"/>
  <c r="CX37" i="15"/>
  <c r="CX39" i="15" s="1"/>
  <c r="CY38" i="15"/>
  <c r="CQ38" i="15"/>
  <c r="CP37" i="15"/>
  <c r="CH37" i="15"/>
  <c r="CI38" i="15"/>
  <c r="BZ37" i="15"/>
  <c r="CA38" i="15"/>
  <c r="BR37" i="15"/>
  <c r="BR39" i="15" s="1"/>
  <c r="BS38" i="15"/>
  <c r="D21" i="15"/>
  <c r="D98" i="15" s="1"/>
  <c r="D51" i="15"/>
  <c r="G4" i="15"/>
  <c r="G30" i="15" s="1"/>
  <c r="F30" i="15"/>
  <c r="C48" i="15"/>
  <c r="C49" i="15"/>
  <c r="C17" i="15"/>
  <c r="C54" i="15"/>
  <c r="G38" i="15"/>
  <c r="G37" i="15"/>
  <c r="I38" i="15"/>
  <c r="J37" i="15"/>
  <c r="E37" i="15"/>
  <c r="E39" i="15" s="1"/>
  <c r="F42" i="15" s="1"/>
  <c r="I37" i="15"/>
  <c r="J38" i="15"/>
  <c r="D37" i="15"/>
  <c r="BG37" i="15"/>
  <c r="BH38" i="15"/>
  <c r="BC37" i="15"/>
  <c r="BD38" i="15"/>
  <c r="AY37" i="15"/>
  <c r="AZ38" i="15"/>
  <c r="AU37" i="15"/>
  <c r="AV38" i="15"/>
  <c r="AQ37" i="15"/>
  <c r="AR38" i="15"/>
  <c r="AM37" i="15"/>
  <c r="AN38" i="15"/>
  <c r="AI37" i="15"/>
  <c r="AJ38" i="15"/>
  <c r="AE37" i="15"/>
  <c r="AF38" i="15"/>
  <c r="AA37" i="15"/>
  <c r="AB38" i="15"/>
  <c r="T37" i="15"/>
  <c r="U38" i="15"/>
  <c r="L37" i="15"/>
  <c r="L39" i="15" s="1"/>
  <c r="L40" i="15" s="1"/>
  <c r="M38" i="15"/>
  <c r="BJ37" i="15"/>
  <c r="BK38" i="15"/>
  <c r="BF37" i="15"/>
  <c r="BG38" i="15"/>
  <c r="BB37" i="15"/>
  <c r="BC38" i="15"/>
  <c r="AX37" i="15"/>
  <c r="AY38" i="15"/>
  <c r="AT37" i="15"/>
  <c r="AU38" i="15"/>
  <c r="AP37" i="15"/>
  <c r="AQ38" i="15"/>
  <c r="AL37" i="15"/>
  <c r="AM38" i="15"/>
  <c r="AH37" i="15"/>
  <c r="AI38" i="15"/>
  <c r="AD37" i="15"/>
  <c r="AE38" i="15"/>
  <c r="Z37" i="15"/>
  <c r="AA38" i="15"/>
  <c r="R37" i="15"/>
  <c r="S38" i="15"/>
  <c r="Y37" i="15"/>
  <c r="Z38" i="15"/>
  <c r="U37" i="15"/>
  <c r="V38" i="15"/>
  <c r="Q37" i="15"/>
  <c r="R38" i="15"/>
  <c r="M37" i="15"/>
  <c r="N38" i="15"/>
  <c r="BI37" i="15"/>
  <c r="BJ38" i="15"/>
  <c r="BE37" i="15"/>
  <c r="BF38" i="15"/>
  <c r="BA37" i="15"/>
  <c r="BB38" i="15"/>
  <c r="AW37" i="15"/>
  <c r="AX38" i="15"/>
  <c r="AS37" i="15"/>
  <c r="AT38" i="15"/>
  <c r="AO37" i="15"/>
  <c r="AP38" i="15"/>
  <c r="AK37" i="15"/>
  <c r="AL38" i="15"/>
  <c r="AG37" i="15"/>
  <c r="AH38" i="15"/>
  <c r="AC37" i="15"/>
  <c r="AD38" i="15"/>
  <c r="X37" i="15"/>
  <c r="Y38" i="15"/>
  <c r="P37" i="15"/>
  <c r="Q38" i="15"/>
  <c r="BH37" i="15"/>
  <c r="BI38" i="15"/>
  <c r="BD37" i="15"/>
  <c r="BE38" i="15"/>
  <c r="AZ37" i="15"/>
  <c r="BA38" i="15"/>
  <c r="AV37" i="15"/>
  <c r="AW38" i="15"/>
  <c r="AR37" i="15"/>
  <c r="AS38" i="15"/>
  <c r="AN37" i="15"/>
  <c r="AO38" i="15"/>
  <c r="AJ37" i="15"/>
  <c r="AK38" i="15"/>
  <c r="AF37" i="15"/>
  <c r="AG38" i="15"/>
  <c r="AB37" i="15"/>
  <c r="AC38" i="15"/>
  <c r="V37" i="15"/>
  <c r="W38" i="15"/>
  <c r="N37" i="15"/>
  <c r="O38" i="15"/>
  <c r="W37" i="15"/>
  <c r="X38" i="15"/>
  <c r="S37" i="15"/>
  <c r="T38" i="15"/>
  <c r="O37" i="15"/>
  <c r="P38" i="15"/>
  <c r="F39" i="15"/>
  <c r="E41" i="15" s="1"/>
  <c r="D43" i="15"/>
  <c r="G88" i="15"/>
  <c r="E337" i="14"/>
  <c r="H39" i="15"/>
  <c r="C136" i="14"/>
  <c r="D133" i="14" s="1"/>
  <c r="E5" i="15" s="1"/>
  <c r="E343" i="14" l="1"/>
  <c r="F338" i="14" s="1"/>
  <c r="F341" i="14" s="1"/>
  <c r="F340" i="14" s="1"/>
  <c r="D15" i="15"/>
  <c r="D97" i="15"/>
  <c r="E96" i="15"/>
  <c r="E104" i="15"/>
  <c r="E14" i="15" s="1"/>
  <c r="E114" i="15"/>
  <c r="CP39" i="15"/>
  <c r="CO41" i="15" s="1"/>
  <c r="DV39" i="15"/>
  <c r="DW42" i="15" s="1"/>
  <c r="BN39" i="15"/>
  <c r="BN40" i="15" s="1"/>
  <c r="CT39" i="15"/>
  <c r="CT40" i="15" s="1"/>
  <c r="DZ39" i="15"/>
  <c r="EA42" i="15" s="1"/>
  <c r="CQ39" i="15"/>
  <c r="CP41" i="15" s="1"/>
  <c r="DW39" i="15"/>
  <c r="DV41" i="15" s="1"/>
  <c r="CK39" i="15"/>
  <c r="CJ41" i="15" s="1"/>
  <c r="DQ39" i="15"/>
  <c r="DP41" i="15" s="1"/>
  <c r="BY39" i="15"/>
  <c r="BX41" i="15" s="1"/>
  <c r="DE39" i="15"/>
  <c r="DF42" i="15" s="1"/>
  <c r="EK39" i="15"/>
  <c r="EJ41" i="15" s="1"/>
  <c r="BL39" i="15"/>
  <c r="BL40" i="15" s="1"/>
  <c r="CR39" i="15"/>
  <c r="CQ41" i="15" s="1"/>
  <c r="DX39" i="15"/>
  <c r="DX40" i="15" s="1"/>
  <c r="BQ39" i="15"/>
  <c r="BP41" i="15" s="1"/>
  <c r="CW39" i="15"/>
  <c r="CX42" i="15" s="1"/>
  <c r="EC39" i="15"/>
  <c r="EC40" i="15" s="1"/>
  <c r="BT39" i="15"/>
  <c r="BT40" i="15" s="1"/>
  <c r="CZ39" i="15"/>
  <c r="CZ40" i="15" s="1"/>
  <c r="EF39" i="15"/>
  <c r="EF40" i="15" s="1"/>
  <c r="CL39" i="15"/>
  <c r="CL40" i="15" s="1"/>
  <c r="DR39" i="15"/>
  <c r="DS42" i="15" s="1"/>
  <c r="BS39" i="15"/>
  <c r="BR41" i="15" s="1"/>
  <c r="CY39" i="15"/>
  <c r="CY40" i="15" s="1"/>
  <c r="EE39" i="15"/>
  <c r="ED41" i="15" s="1"/>
  <c r="BZ39" i="15"/>
  <c r="BY41" i="15" s="1"/>
  <c r="DF39" i="15"/>
  <c r="DF40" i="15" s="1"/>
  <c r="EL39" i="15"/>
  <c r="EM42" i="15" s="1"/>
  <c r="BO39" i="15"/>
  <c r="BO40" i="15" s="1"/>
  <c r="CU39" i="15"/>
  <c r="CU40" i="15" s="1"/>
  <c r="EA39" i="15"/>
  <c r="EB42" i="15" s="1"/>
  <c r="CG39" i="15"/>
  <c r="CH42" i="15" s="1"/>
  <c r="DM39" i="15"/>
  <c r="DN42" i="15" s="1"/>
  <c r="ES39" i="15"/>
  <c r="ES40" i="15" s="1"/>
  <c r="I39" i="15"/>
  <c r="J42" i="15" s="1"/>
  <c r="BK39" i="15"/>
  <c r="BL42" i="15" s="1"/>
  <c r="CH39" i="15"/>
  <c r="CI42" i="15" s="1"/>
  <c r="DN39" i="15"/>
  <c r="DN40" i="15" s="1"/>
  <c r="ET39" i="15"/>
  <c r="EU42" i="15" s="1"/>
  <c r="BW39" i="15"/>
  <c r="BX42" i="15" s="1"/>
  <c r="DC39" i="15"/>
  <c r="DC40" i="15" s="1"/>
  <c r="EI39" i="15"/>
  <c r="EH41" i="15" s="1"/>
  <c r="CF39" i="15"/>
  <c r="DL39" i="15"/>
  <c r="EB39" i="15"/>
  <c r="CD41" i="15"/>
  <c r="CF42" i="15"/>
  <c r="CE40" i="15"/>
  <c r="DJ41" i="15"/>
  <c r="DK40" i="15"/>
  <c r="DL42" i="15"/>
  <c r="EP41" i="15"/>
  <c r="EQ40" i="15"/>
  <c r="ER42" i="15"/>
  <c r="BV39" i="15"/>
  <c r="EH39" i="15"/>
  <c r="BQ41" i="15"/>
  <c r="BR40" i="15"/>
  <c r="BS42" i="15"/>
  <c r="CW41" i="15"/>
  <c r="CY42" i="15"/>
  <c r="CX40" i="15"/>
  <c r="EE42" i="15"/>
  <c r="ED40" i="15"/>
  <c r="EC41" i="15"/>
  <c r="CL41" i="15"/>
  <c r="CM40" i="15"/>
  <c r="CN42" i="15"/>
  <c r="DT42" i="15"/>
  <c r="DS40" i="15"/>
  <c r="DR41" i="15"/>
  <c r="BT41" i="15"/>
  <c r="BV42" i="15"/>
  <c r="BU40" i="15"/>
  <c r="CZ41" i="15"/>
  <c r="DA40" i="15"/>
  <c r="DB42" i="15"/>
  <c r="EF41" i="15"/>
  <c r="EH42" i="15"/>
  <c r="EG40" i="15"/>
  <c r="BP39" i="15"/>
  <c r="CV39" i="15"/>
  <c r="ER39" i="15"/>
  <c r="EV41" i="15"/>
  <c r="EW40" i="15"/>
  <c r="DB39" i="15"/>
  <c r="CB39" i="15"/>
  <c r="DH39" i="15"/>
  <c r="EN39" i="15"/>
  <c r="CD39" i="15"/>
  <c r="DJ39" i="15"/>
  <c r="EP39" i="15"/>
  <c r="CA39" i="15"/>
  <c r="DG39" i="15"/>
  <c r="EM39" i="15"/>
  <c r="BX39" i="15"/>
  <c r="CN39" i="15"/>
  <c r="DD39" i="15"/>
  <c r="DT39" i="15"/>
  <c r="EJ39" i="15"/>
  <c r="BM39" i="15"/>
  <c r="CC39" i="15"/>
  <c r="CS39" i="15"/>
  <c r="DI39" i="15"/>
  <c r="DY39" i="15"/>
  <c r="EO39" i="15"/>
  <c r="CJ39" i="15"/>
  <c r="DP39" i="15"/>
  <c r="EV39" i="15"/>
  <c r="CO39" i="15"/>
  <c r="DU39" i="15"/>
  <c r="CI39" i="15"/>
  <c r="DO39" i="15"/>
  <c r="EU39" i="15"/>
  <c r="H4" i="15"/>
  <c r="E21" i="15"/>
  <c r="AF39" i="15"/>
  <c r="AN39" i="15"/>
  <c r="AV39" i="15"/>
  <c r="BD39" i="15"/>
  <c r="S39" i="15"/>
  <c r="N39" i="15"/>
  <c r="AB39" i="15"/>
  <c r="AA41" i="15" s="1"/>
  <c r="AJ39" i="15"/>
  <c r="AR39" i="15"/>
  <c r="AZ39" i="15"/>
  <c r="BA42" i="15" s="1"/>
  <c r="BH39" i="15"/>
  <c r="M39" i="15"/>
  <c r="L41" i="15" s="1"/>
  <c r="U39" i="15"/>
  <c r="V42" i="15" s="1"/>
  <c r="C38" i="15"/>
  <c r="D39" i="15"/>
  <c r="D40" i="15" s="1"/>
  <c r="C37" i="15"/>
  <c r="D94" i="15"/>
  <c r="G39" i="15"/>
  <c r="G40" i="15" s="1"/>
  <c r="V39" i="15"/>
  <c r="J39" i="15"/>
  <c r="K42" i="15" s="1"/>
  <c r="G42" i="15"/>
  <c r="D41" i="15"/>
  <c r="E40" i="15"/>
  <c r="F40" i="15"/>
  <c r="R39" i="15"/>
  <c r="Z39" i="15"/>
  <c r="Q39" i="15"/>
  <c r="Y39" i="15"/>
  <c r="AD39" i="15"/>
  <c r="AH39" i="15"/>
  <c r="AL39" i="15"/>
  <c r="AP39" i="15"/>
  <c r="AT39" i="15"/>
  <c r="AX39" i="15"/>
  <c r="BB39" i="15"/>
  <c r="BF39" i="15"/>
  <c r="BJ39" i="15"/>
  <c r="T39" i="15"/>
  <c r="AA39" i="15"/>
  <c r="AE39" i="15"/>
  <c r="AI39" i="15"/>
  <c r="AM39" i="15"/>
  <c r="AQ39" i="15"/>
  <c r="AU39" i="15"/>
  <c r="AY39" i="15"/>
  <c r="BC39" i="15"/>
  <c r="BG39" i="15"/>
  <c r="O39" i="15"/>
  <c r="W39" i="15"/>
  <c r="P39" i="15"/>
  <c r="X39" i="15"/>
  <c r="AC39" i="15"/>
  <c r="AG39" i="15"/>
  <c r="AK39" i="15"/>
  <c r="AO39" i="15"/>
  <c r="AS39" i="15"/>
  <c r="AW39" i="15"/>
  <c r="BA39" i="15"/>
  <c r="BE39" i="15"/>
  <c r="BI39" i="15"/>
  <c r="K41" i="15"/>
  <c r="M42" i="15"/>
  <c r="E33" i="15"/>
  <c r="F35" i="15"/>
  <c r="D34" i="15"/>
  <c r="H88" i="15"/>
  <c r="F337" i="14"/>
  <c r="G41" i="15"/>
  <c r="H40" i="15"/>
  <c r="I42" i="15"/>
  <c r="E16" i="15"/>
  <c r="E45" i="15"/>
  <c r="E47" i="15"/>
  <c r="E10" i="15"/>
  <c r="E12" i="15"/>
  <c r="E52" i="15"/>
  <c r="E44" i="15"/>
  <c r="E20" i="15"/>
  <c r="E22" i="15"/>
  <c r="E46" i="15"/>
  <c r="E11" i="15"/>
  <c r="K40" i="15"/>
  <c r="L42" i="15"/>
  <c r="J41" i="15"/>
  <c r="D134" i="14"/>
  <c r="D135" i="14" s="1"/>
  <c r="E7" i="15" s="1"/>
  <c r="F343" i="14" l="1"/>
  <c r="G338" i="14" s="1"/>
  <c r="G341" i="14" s="1"/>
  <c r="G340" i="14" s="1"/>
  <c r="E98" i="15"/>
  <c r="BY40" i="15"/>
  <c r="CH40" i="15"/>
  <c r="BZ42" i="15"/>
  <c r="CQ40" i="15"/>
  <c r="DU41" i="15"/>
  <c r="DM40" i="15"/>
  <c r="BO42" i="15"/>
  <c r="CR42" i="15"/>
  <c r="DV40" i="15"/>
  <c r="CM42" i="15"/>
  <c r="BP42" i="15"/>
  <c r="DY41" i="15"/>
  <c r="CP40" i="15"/>
  <c r="DL41" i="15"/>
  <c r="CK41" i="15"/>
  <c r="ED42" i="15"/>
  <c r="BS41" i="15"/>
  <c r="BM41" i="15"/>
  <c r="CG41" i="15"/>
  <c r="CK40" i="15"/>
  <c r="DX42" i="15"/>
  <c r="DQ40" i="15"/>
  <c r="DZ40" i="15"/>
  <c r="CQ42" i="15"/>
  <c r="EL42" i="15"/>
  <c r="DR42" i="15"/>
  <c r="DD41" i="15"/>
  <c r="C114" i="15"/>
  <c r="E13" i="15"/>
  <c r="CL42" i="15"/>
  <c r="CU42" i="15"/>
  <c r="EK40" i="15"/>
  <c r="DE40" i="15"/>
  <c r="DW40" i="15"/>
  <c r="CS41" i="15"/>
  <c r="BZ40" i="15"/>
  <c r="CS42" i="15"/>
  <c r="EI40" i="15"/>
  <c r="DD42" i="15"/>
  <c r="EE40" i="15"/>
  <c r="EA40" i="15"/>
  <c r="DG42" i="15"/>
  <c r="DZ41" i="15"/>
  <c r="BQ40" i="15"/>
  <c r="CT41" i="15"/>
  <c r="BR42" i="15"/>
  <c r="EL40" i="15"/>
  <c r="BM42" i="15"/>
  <c r="CX41" i="15"/>
  <c r="DA42" i="15"/>
  <c r="BV41" i="15"/>
  <c r="ER41" i="15"/>
  <c r="CW40" i="15"/>
  <c r="ET40" i="15"/>
  <c r="DO42" i="15"/>
  <c r="BT42" i="15"/>
  <c r="ET42" i="15"/>
  <c r="CV42" i="15"/>
  <c r="EJ42" i="15"/>
  <c r="DR40" i="15"/>
  <c r="DW41" i="15"/>
  <c r="BN41" i="15"/>
  <c r="CA42" i="15"/>
  <c r="CR40" i="15"/>
  <c r="DB41" i="15"/>
  <c r="EF42" i="15"/>
  <c r="EB41" i="15"/>
  <c r="BU42" i="15"/>
  <c r="DQ41" i="15"/>
  <c r="DY42" i="15"/>
  <c r="CG40" i="15"/>
  <c r="CZ42" i="15"/>
  <c r="CV41" i="15"/>
  <c r="BK41" i="15"/>
  <c r="EK41" i="15"/>
  <c r="EE41" i="15"/>
  <c r="I40" i="15"/>
  <c r="BJ41" i="15"/>
  <c r="CF41" i="15"/>
  <c r="DE41" i="15"/>
  <c r="CY41" i="15"/>
  <c r="ES41" i="15"/>
  <c r="BS40" i="15"/>
  <c r="EG42" i="15"/>
  <c r="DM41" i="15"/>
  <c r="BK40" i="15"/>
  <c r="BW40" i="15"/>
  <c r="H41" i="15"/>
  <c r="DV42" i="15"/>
  <c r="DT41" i="15"/>
  <c r="DU40" i="15"/>
  <c r="CR41" i="15"/>
  <c r="CT42" i="15"/>
  <c r="CS40" i="15"/>
  <c r="EN42" i="15"/>
  <c r="EM40" i="15"/>
  <c r="EL41" i="15"/>
  <c r="CB40" i="15"/>
  <c r="CC42" i="15"/>
  <c r="CA41" i="15"/>
  <c r="CP42" i="15"/>
  <c r="CN41" i="15"/>
  <c r="CO40" i="15"/>
  <c r="CB41" i="15"/>
  <c r="CC40" i="15"/>
  <c r="CD42" i="15"/>
  <c r="DF41" i="15"/>
  <c r="DG40" i="15"/>
  <c r="DH42" i="15"/>
  <c r="DB40" i="15"/>
  <c r="DA41" i="15"/>
  <c r="DC42" i="15"/>
  <c r="DP42" i="15"/>
  <c r="DN41" i="15"/>
  <c r="DO40" i="15"/>
  <c r="EV40" i="15"/>
  <c r="EW42" i="15"/>
  <c r="EU41" i="15"/>
  <c r="DX41" i="15"/>
  <c r="DZ42" i="15"/>
  <c r="DY40" i="15"/>
  <c r="BL41" i="15"/>
  <c r="BM40" i="15"/>
  <c r="BN42" i="15"/>
  <c r="CN40" i="15"/>
  <c r="CM41" i="15"/>
  <c r="CO42" i="15"/>
  <c r="BZ41" i="15"/>
  <c r="CA40" i="15"/>
  <c r="CB42" i="15"/>
  <c r="EN40" i="15"/>
  <c r="EO42" i="15"/>
  <c r="EM41" i="15"/>
  <c r="ER40" i="15"/>
  <c r="ES42" i="15"/>
  <c r="EQ41" i="15"/>
  <c r="CJ40" i="15"/>
  <c r="CK42" i="15"/>
  <c r="CI41" i="15"/>
  <c r="DT40" i="15"/>
  <c r="DS41" i="15"/>
  <c r="DU42" i="15"/>
  <c r="DK42" i="15"/>
  <c r="DI41" i="15"/>
  <c r="DJ40" i="15"/>
  <c r="BP40" i="15"/>
  <c r="BQ42" i="15"/>
  <c r="BO41" i="15"/>
  <c r="EI42" i="15"/>
  <c r="EG41" i="15"/>
  <c r="EH40" i="15"/>
  <c r="DL40" i="15"/>
  <c r="DK41" i="15"/>
  <c r="DM42" i="15"/>
  <c r="EU40" i="15"/>
  <c r="EV42" i="15"/>
  <c r="ET41" i="15"/>
  <c r="EN41" i="15"/>
  <c r="EO40" i="15"/>
  <c r="EP42" i="15"/>
  <c r="DD40" i="15"/>
  <c r="DC41" i="15"/>
  <c r="DE42" i="15"/>
  <c r="CE42" i="15"/>
  <c r="CD40" i="15"/>
  <c r="CC41" i="15"/>
  <c r="BV40" i="15"/>
  <c r="BW42" i="15"/>
  <c r="BU41" i="15"/>
  <c r="CF40" i="15"/>
  <c r="CE41" i="15"/>
  <c r="CG42" i="15"/>
  <c r="CJ42" i="15"/>
  <c r="CH41" i="15"/>
  <c r="CI40" i="15"/>
  <c r="DP40" i="15"/>
  <c r="DQ42" i="15"/>
  <c r="DO41" i="15"/>
  <c r="DH41" i="15"/>
  <c r="DJ42" i="15"/>
  <c r="DI40" i="15"/>
  <c r="EJ40" i="15"/>
  <c r="EI41" i="15"/>
  <c r="EK42" i="15"/>
  <c r="BX40" i="15"/>
  <c r="BW41" i="15"/>
  <c r="BY42" i="15"/>
  <c r="EO41" i="15"/>
  <c r="EP40" i="15"/>
  <c r="EQ42" i="15"/>
  <c r="DH40" i="15"/>
  <c r="DG41" i="15"/>
  <c r="DI42" i="15"/>
  <c r="CV40" i="15"/>
  <c r="CW42" i="15"/>
  <c r="CU41" i="15"/>
  <c r="EB40" i="15"/>
  <c r="EA41" i="15"/>
  <c r="EC42" i="15"/>
  <c r="H30" i="15"/>
  <c r="I4" i="15"/>
  <c r="J4" i="15" s="1"/>
  <c r="F21" i="15"/>
  <c r="E51" i="15"/>
  <c r="AM41" i="15"/>
  <c r="I41" i="15"/>
  <c r="BH40" i="15"/>
  <c r="BG41" i="15"/>
  <c r="BI42" i="15"/>
  <c r="AB40" i="15"/>
  <c r="AC42" i="15"/>
  <c r="AW42" i="15"/>
  <c r="AU41" i="15"/>
  <c r="AV40" i="15"/>
  <c r="AY41" i="15"/>
  <c r="AZ40" i="15"/>
  <c r="O42" i="15"/>
  <c r="N40" i="15"/>
  <c r="M41" i="15"/>
  <c r="AN40" i="15"/>
  <c r="AO42" i="15"/>
  <c r="T41" i="15"/>
  <c r="U40" i="15"/>
  <c r="AR40" i="15"/>
  <c r="AQ41" i="15"/>
  <c r="AS42" i="15"/>
  <c r="S40" i="15"/>
  <c r="R41" i="15"/>
  <c r="T42" i="15"/>
  <c r="AG42" i="15"/>
  <c r="AF40" i="15"/>
  <c r="AE41" i="15"/>
  <c r="M40" i="15"/>
  <c r="N42" i="15"/>
  <c r="AK42" i="15"/>
  <c r="AJ40" i="15"/>
  <c r="AI41" i="15"/>
  <c r="BD40" i="15"/>
  <c r="BC41" i="15"/>
  <c r="BE42" i="15"/>
  <c r="E42" i="15"/>
  <c r="C39" i="15"/>
  <c r="EW41" i="15" s="1"/>
  <c r="J40" i="15"/>
  <c r="F41" i="15"/>
  <c r="H42" i="15"/>
  <c r="V40" i="15"/>
  <c r="U41" i="15"/>
  <c r="W42" i="15"/>
  <c r="E94" i="15"/>
  <c r="R40" i="15"/>
  <c r="S42" i="15"/>
  <c r="Q41" i="15"/>
  <c r="Z40" i="15"/>
  <c r="AA42" i="15"/>
  <c r="Y41" i="15"/>
  <c r="BE40" i="15"/>
  <c r="BF42" i="15"/>
  <c r="BD41" i="15"/>
  <c r="AW40" i="15"/>
  <c r="AX42" i="15"/>
  <c r="AV41" i="15"/>
  <c r="AO40" i="15"/>
  <c r="AP42" i="15"/>
  <c r="AN41" i="15"/>
  <c r="AG40" i="15"/>
  <c r="AH42" i="15"/>
  <c r="AF41" i="15"/>
  <c r="X40" i="15"/>
  <c r="Y42" i="15"/>
  <c r="W41" i="15"/>
  <c r="V41" i="15"/>
  <c r="W40" i="15"/>
  <c r="X42" i="15"/>
  <c r="BG40" i="15"/>
  <c r="BH42" i="15"/>
  <c r="BF41" i="15"/>
  <c r="AY40" i="15"/>
  <c r="AZ42" i="15"/>
  <c r="AX41" i="15"/>
  <c r="AQ40" i="15"/>
  <c r="AR42" i="15"/>
  <c r="AP41" i="15"/>
  <c r="AI40" i="15"/>
  <c r="AJ42" i="15"/>
  <c r="AH41" i="15"/>
  <c r="AA40" i="15"/>
  <c r="AB42" i="15"/>
  <c r="Z41" i="15"/>
  <c r="BJ40" i="15"/>
  <c r="BK42" i="15"/>
  <c r="BI41" i="15"/>
  <c r="BB40" i="15"/>
  <c r="BC42" i="15"/>
  <c r="BA41" i="15"/>
  <c r="AT40" i="15"/>
  <c r="AU42" i="15"/>
  <c r="AS41" i="15"/>
  <c r="AL40" i="15"/>
  <c r="AM42" i="15"/>
  <c r="AK41" i="15"/>
  <c r="AD40" i="15"/>
  <c r="AE42" i="15"/>
  <c r="AC41" i="15"/>
  <c r="P41" i="15"/>
  <c r="Q40" i="15"/>
  <c r="R42" i="15"/>
  <c r="BH41" i="15"/>
  <c r="BI40" i="15"/>
  <c r="BJ42" i="15"/>
  <c r="AZ41" i="15"/>
  <c r="BA40" i="15"/>
  <c r="BB42" i="15"/>
  <c r="AR41" i="15"/>
  <c r="AS40" i="15"/>
  <c r="AT42" i="15"/>
  <c r="AJ41" i="15"/>
  <c r="AK40" i="15"/>
  <c r="AL42" i="15"/>
  <c r="AB41" i="15"/>
  <c r="AC40" i="15"/>
  <c r="AD42" i="15"/>
  <c r="O41" i="15"/>
  <c r="P40" i="15"/>
  <c r="Q42" i="15"/>
  <c r="N41" i="15"/>
  <c r="O40" i="15"/>
  <c r="P42" i="15"/>
  <c r="BB41" i="15"/>
  <c r="BC40" i="15"/>
  <c r="BD42" i="15"/>
  <c r="AT41" i="15"/>
  <c r="AU40" i="15"/>
  <c r="AV42" i="15"/>
  <c r="AL41" i="15"/>
  <c r="AM40" i="15"/>
  <c r="AN42" i="15"/>
  <c r="AD41" i="15"/>
  <c r="AE40" i="15"/>
  <c r="AF42" i="15"/>
  <c r="S41" i="15"/>
  <c r="T40" i="15"/>
  <c r="U42" i="15"/>
  <c r="BE41" i="15"/>
  <c r="BF40" i="15"/>
  <c r="BG42" i="15"/>
  <c r="AW41" i="15"/>
  <c r="AX40" i="15"/>
  <c r="AY42" i="15"/>
  <c r="AO41" i="15"/>
  <c r="AP40" i="15"/>
  <c r="AQ42" i="15"/>
  <c r="AG41" i="15"/>
  <c r="AH40" i="15"/>
  <c r="AI42" i="15"/>
  <c r="X41" i="15"/>
  <c r="Y40" i="15"/>
  <c r="Z42" i="15"/>
  <c r="E43" i="15"/>
  <c r="I88" i="15"/>
  <c r="G337" i="14"/>
  <c r="D32" i="15"/>
  <c r="G21" i="15"/>
  <c r="D136" i="14"/>
  <c r="E133" i="14" s="1"/>
  <c r="F5" i="15" s="1"/>
  <c r="G343" i="14" l="1"/>
  <c r="H338" i="14" s="1"/>
  <c r="H341" i="14" s="1"/>
  <c r="H340" i="14" s="1"/>
  <c r="F116" i="15"/>
  <c r="F96" i="15"/>
  <c r="F104" i="15"/>
  <c r="F14" i="15" s="1"/>
  <c r="F115" i="15"/>
  <c r="E105" i="15"/>
  <c r="E108" i="15" s="1"/>
  <c r="E109" i="15" s="1"/>
  <c r="E110" i="15" s="1"/>
  <c r="E6" i="15"/>
  <c r="E97" i="15" s="1"/>
  <c r="I30" i="15"/>
  <c r="F94" i="15"/>
  <c r="F51" i="15"/>
  <c r="C40" i="15"/>
  <c r="C41" i="15"/>
  <c r="C42" i="15"/>
  <c r="G35" i="15"/>
  <c r="F33" i="15"/>
  <c r="E34" i="15"/>
  <c r="J88" i="15"/>
  <c r="H337" i="14"/>
  <c r="F16" i="15"/>
  <c r="F45" i="15"/>
  <c r="F47" i="15"/>
  <c r="F10" i="15"/>
  <c r="F12" i="15"/>
  <c r="F22" i="15"/>
  <c r="F44" i="15"/>
  <c r="F46" i="15"/>
  <c r="F52" i="15"/>
  <c r="F11" i="15"/>
  <c r="F20" i="15"/>
  <c r="K4" i="15"/>
  <c r="J30" i="15"/>
  <c r="E134" i="14"/>
  <c r="E135" i="14" s="1"/>
  <c r="F7" i="15" s="1"/>
  <c r="I51" i="15" l="1"/>
  <c r="H343" i="14"/>
  <c r="I338" i="14" s="1"/>
  <c r="I341" i="14" s="1"/>
  <c r="I340" i="14" s="1"/>
  <c r="F98" i="15"/>
  <c r="E23" i="15"/>
  <c r="E15" i="15"/>
  <c r="F13" i="15"/>
  <c r="G51" i="15"/>
  <c r="H21" i="15"/>
  <c r="G94" i="15"/>
  <c r="F43" i="15"/>
  <c r="K88" i="15"/>
  <c r="I337" i="14"/>
  <c r="E32" i="15"/>
  <c r="H94" i="15"/>
  <c r="I21" i="15"/>
  <c r="L4" i="15"/>
  <c r="K30" i="15"/>
  <c r="E136" i="14"/>
  <c r="F133" i="14" s="1"/>
  <c r="G5" i="15" s="1"/>
  <c r="J51" i="15" l="1"/>
  <c r="I343" i="14"/>
  <c r="J338" i="14" s="1"/>
  <c r="J341" i="14" s="1"/>
  <c r="J340" i="14" s="1"/>
  <c r="G115" i="15"/>
  <c r="G96" i="15"/>
  <c r="G104" i="15"/>
  <c r="G14" i="15" s="1"/>
  <c r="G116" i="15"/>
  <c r="F6" i="15"/>
  <c r="F105" i="15"/>
  <c r="F108" i="15" s="1"/>
  <c r="F109" i="15" s="1"/>
  <c r="F110" i="15" s="1"/>
  <c r="H51" i="15"/>
  <c r="M4" i="15"/>
  <c r="G33" i="15"/>
  <c r="F34" i="15"/>
  <c r="H35" i="15"/>
  <c r="L88" i="15"/>
  <c r="J337" i="14"/>
  <c r="G10" i="15"/>
  <c r="G12" i="15"/>
  <c r="G22" i="15"/>
  <c r="G16" i="15"/>
  <c r="G45" i="15"/>
  <c r="G47" i="15"/>
  <c r="G11" i="15"/>
  <c r="G20" i="15"/>
  <c r="G44" i="15"/>
  <c r="G46" i="15"/>
  <c r="G52" i="15"/>
  <c r="J21" i="15"/>
  <c r="I94" i="15"/>
  <c r="L30" i="15"/>
  <c r="F134" i="14"/>
  <c r="F135" i="14" s="1"/>
  <c r="G7" i="15" s="1"/>
  <c r="K51" i="15" l="1"/>
  <c r="J343" i="14"/>
  <c r="K338" i="14" s="1"/>
  <c r="K341" i="14" s="1"/>
  <c r="K340" i="14" s="1"/>
  <c r="F23" i="15"/>
  <c r="G98" i="15"/>
  <c r="F15" i="15"/>
  <c r="F97" i="15"/>
  <c r="G13" i="15"/>
  <c r="M30" i="15"/>
  <c r="N4" i="15"/>
  <c r="K337" i="14"/>
  <c r="M88" i="15"/>
  <c r="G43" i="15"/>
  <c r="F32" i="15"/>
  <c r="J94" i="15"/>
  <c r="K21" i="15"/>
  <c r="F136" i="14"/>
  <c r="G133" i="14" s="1"/>
  <c r="H5" i="15" s="1"/>
  <c r="L51" i="15" l="1"/>
  <c r="K343" i="14"/>
  <c r="L338" i="14" s="1"/>
  <c r="H116" i="15"/>
  <c r="H96" i="15"/>
  <c r="H104" i="15"/>
  <c r="H14" i="15" s="1"/>
  <c r="H115" i="15"/>
  <c r="G6" i="15"/>
  <c r="G105" i="15"/>
  <c r="G108" i="15" s="1"/>
  <c r="G109" i="15" s="1"/>
  <c r="G110" i="15" s="1"/>
  <c r="N30" i="15"/>
  <c r="O4" i="15"/>
  <c r="L337" i="14"/>
  <c r="N88" i="15"/>
  <c r="I35" i="15"/>
  <c r="H33" i="15"/>
  <c r="G34" i="15"/>
  <c r="H44" i="15"/>
  <c r="H46" i="15"/>
  <c r="H52" i="15"/>
  <c r="H11" i="15"/>
  <c r="H20" i="15"/>
  <c r="H16" i="15"/>
  <c r="H45" i="15"/>
  <c r="H47" i="15"/>
  <c r="H10" i="15"/>
  <c r="H12" i="15"/>
  <c r="H22" i="15"/>
  <c r="L21" i="15"/>
  <c r="K94" i="15"/>
  <c r="G134" i="14"/>
  <c r="G135" i="14" s="1"/>
  <c r="H7" i="15" s="1"/>
  <c r="L343" i="14" l="1"/>
  <c r="M338" i="14" s="1"/>
  <c r="L341" i="14"/>
  <c r="L340" i="14" s="1"/>
  <c r="M21" i="15" s="1"/>
  <c r="G23" i="15"/>
  <c r="H98" i="15"/>
  <c r="G15" i="15"/>
  <c r="G97" i="15"/>
  <c r="H13" i="15"/>
  <c r="P4" i="15"/>
  <c r="P30" i="15" s="1"/>
  <c r="O30" i="15"/>
  <c r="M337" i="14"/>
  <c r="O88" i="15"/>
  <c r="H43" i="15"/>
  <c r="G32" i="15"/>
  <c r="G136" i="14"/>
  <c r="H133" i="14" s="1"/>
  <c r="I5" i="15" s="1"/>
  <c r="M343" i="14" l="1"/>
  <c r="N338" i="14" s="1"/>
  <c r="I96" i="15"/>
  <c r="I104" i="15"/>
  <c r="I14" i="15" s="1"/>
  <c r="I116" i="15"/>
  <c r="I115" i="15"/>
  <c r="H6" i="15"/>
  <c r="H105" i="15"/>
  <c r="H108" i="15" s="1"/>
  <c r="H109" i="15" s="1"/>
  <c r="H110" i="15" s="1"/>
  <c r="Q4" i="15"/>
  <c r="R4" i="15" s="1"/>
  <c r="N21" i="15"/>
  <c r="N337" i="14"/>
  <c r="P88" i="15"/>
  <c r="I33" i="15"/>
  <c r="H34" i="15"/>
  <c r="J35" i="15"/>
  <c r="I10" i="15"/>
  <c r="I12" i="15"/>
  <c r="I22" i="15"/>
  <c r="I16" i="15"/>
  <c r="I45" i="15"/>
  <c r="I47" i="15"/>
  <c r="I11" i="15"/>
  <c r="I20" i="15"/>
  <c r="I44" i="15"/>
  <c r="I46" i="15"/>
  <c r="I52" i="15"/>
  <c r="L94" i="15"/>
  <c r="H134" i="14"/>
  <c r="H135" i="14" s="1"/>
  <c r="I7" i="15" s="1"/>
  <c r="N343" i="14" l="1"/>
  <c r="O338" i="14" s="1"/>
  <c r="N341" i="14"/>
  <c r="N340" i="14" s="1"/>
  <c r="O21" i="15" s="1"/>
  <c r="H23" i="15"/>
  <c r="I98" i="15"/>
  <c r="H15" i="15"/>
  <c r="H97" i="15"/>
  <c r="I13" i="15"/>
  <c r="Q30" i="15"/>
  <c r="M51" i="15"/>
  <c r="O337" i="14"/>
  <c r="Q88" i="15"/>
  <c r="S4" i="15"/>
  <c r="R30" i="15"/>
  <c r="I43" i="15"/>
  <c r="H32" i="15"/>
  <c r="H136" i="14"/>
  <c r="I133" i="14" s="1"/>
  <c r="J5" i="15" s="1"/>
  <c r="M94" i="15"/>
  <c r="O343" i="14" l="1"/>
  <c r="P338" i="14" s="1"/>
  <c r="O341" i="14"/>
  <c r="O340" i="14" s="1"/>
  <c r="P21" i="15" s="1"/>
  <c r="J116" i="15"/>
  <c r="J96" i="15"/>
  <c r="J104" i="15"/>
  <c r="J14" i="15" s="1"/>
  <c r="J115" i="15"/>
  <c r="I6" i="15"/>
  <c r="I105" i="15"/>
  <c r="I108" i="15" s="1"/>
  <c r="I109" i="15" s="1"/>
  <c r="I110" i="15" s="1"/>
  <c r="N51" i="15"/>
  <c r="J45" i="15"/>
  <c r="J16" i="15"/>
  <c r="J46" i="15"/>
  <c r="I134" i="14"/>
  <c r="I135" i="14" s="1"/>
  <c r="J7" i="15" s="1"/>
  <c r="S30" i="15"/>
  <c r="T4" i="15"/>
  <c r="J10" i="15"/>
  <c r="P337" i="14"/>
  <c r="R88" i="15"/>
  <c r="J11" i="15"/>
  <c r="J22" i="15"/>
  <c r="K35" i="15"/>
  <c r="J33" i="15"/>
  <c r="I34" i="15"/>
  <c r="J20" i="15"/>
  <c r="J52" i="15"/>
  <c r="J44" i="15"/>
  <c r="J12" i="15"/>
  <c r="J47" i="15"/>
  <c r="N94" i="15"/>
  <c r="P343" i="14" l="1"/>
  <c r="Q338" i="14" s="1"/>
  <c r="P341" i="14"/>
  <c r="P340" i="14" s="1"/>
  <c r="Q21" i="15" s="1"/>
  <c r="I23" i="15"/>
  <c r="J98" i="15"/>
  <c r="I136" i="14"/>
  <c r="J133" i="14" s="1"/>
  <c r="K5" i="15" s="1"/>
  <c r="L35" i="15" s="1"/>
  <c r="I15" i="15"/>
  <c r="I97" i="15"/>
  <c r="J13" i="15"/>
  <c r="O51" i="15"/>
  <c r="I32" i="15"/>
  <c r="Q337" i="14"/>
  <c r="S88" i="15"/>
  <c r="U4" i="15"/>
  <c r="T30" i="15"/>
  <c r="J43" i="15"/>
  <c r="O94" i="15"/>
  <c r="Q343" i="14" l="1"/>
  <c r="R338" i="14" s="1"/>
  <c r="Q341" i="14"/>
  <c r="Q340" i="14" s="1"/>
  <c r="R21" i="15" s="1"/>
  <c r="J134" i="14"/>
  <c r="J135" i="14" s="1"/>
  <c r="K7" i="15" s="1"/>
  <c r="J34" i="15"/>
  <c r="J32" i="15" s="1"/>
  <c r="K16" i="15"/>
  <c r="K10" i="15"/>
  <c r="K33" i="15"/>
  <c r="K45" i="15"/>
  <c r="K44" i="15"/>
  <c r="K20" i="15"/>
  <c r="K52" i="15"/>
  <c r="K11" i="15"/>
  <c r="K22" i="15"/>
  <c r="K46" i="15"/>
  <c r="K47" i="15"/>
  <c r="K12" i="15"/>
  <c r="K115" i="15"/>
  <c r="K104" i="15"/>
  <c r="K14" i="15" s="1"/>
  <c r="K96" i="15"/>
  <c r="K116" i="15"/>
  <c r="J6" i="15"/>
  <c r="J105" i="15"/>
  <c r="J108" i="15" s="1"/>
  <c r="J109" i="15" s="1"/>
  <c r="J110" i="15" s="1"/>
  <c r="J53" i="15" s="1"/>
  <c r="P51" i="15"/>
  <c r="U30" i="15"/>
  <c r="V4" i="15"/>
  <c r="R337" i="14"/>
  <c r="T88" i="15"/>
  <c r="P94" i="15"/>
  <c r="R343" i="14" l="1"/>
  <c r="S338" i="14" s="1"/>
  <c r="R341" i="14"/>
  <c r="R340" i="14" s="1"/>
  <c r="J136" i="14"/>
  <c r="K133" i="14" s="1"/>
  <c r="L5" i="15" s="1"/>
  <c r="L33" i="15" s="1"/>
  <c r="K98" i="15"/>
  <c r="K13" i="15"/>
  <c r="K6" i="15" s="1"/>
  <c r="J23" i="15"/>
  <c r="K43" i="15"/>
  <c r="J15" i="15"/>
  <c r="J97" i="15"/>
  <c r="S21" i="15"/>
  <c r="Q51" i="15"/>
  <c r="S337" i="14"/>
  <c r="U88" i="15"/>
  <c r="W4" i="15"/>
  <c r="V30" i="15"/>
  <c r="Q94" i="15"/>
  <c r="S343" i="14" l="1"/>
  <c r="T338" i="14" s="1"/>
  <c r="S341" i="14"/>
  <c r="S340" i="14" s="1"/>
  <c r="K105" i="15"/>
  <c r="K108" i="15" s="1"/>
  <c r="K109" i="15" s="1"/>
  <c r="K110" i="15" s="1"/>
  <c r="L45" i="15"/>
  <c r="L44" i="15"/>
  <c r="L47" i="15"/>
  <c r="L10" i="15"/>
  <c r="L104" i="15"/>
  <c r="L14" i="15" s="1"/>
  <c r="L52" i="15"/>
  <c r="L12" i="15"/>
  <c r="L11" i="15"/>
  <c r="L96" i="15"/>
  <c r="M35" i="15"/>
  <c r="L20" i="15"/>
  <c r="K134" i="14"/>
  <c r="K135" i="14" s="1"/>
  <c r="L7" i="15" s="1"/>
  <c r="L22" i="15"/>
  <c r="L115" i="15"/>
  <c r="C115" i="15" s="1"/>
  <c r="L16" i="15"/>
  <c r="L46" i="15"/>
  <c r="K34" i="15"/>
  <c r="K32" i="15" s="1"/>
  <c r="L116" i="15"/>
  <c r="C116" i="15" s="1"/>
  <c r="K15" i="15"/>
  <c r="K97" i="15"/>
  <c r="T21" i="15"/>
  <c r="R51" i="15"/>
  <c r="W30" i="15"/>
  <c r="X4" i="15"/>
  <c r="T337" i="14"/>
  <c r="V88" i="15"/>
  <c r="R94" i="15"/>
  <c r="T343" i="14" l="1"/>
  <c r="U338" i="14" s="1"/>
  <c r="T341" i="14"/>
  <c r="T340" i="14" s="1"/>
  <c r="U21" i="15" s="1"/>
  <c r="K136" i="14"/>
  <c r="L133" i="14" s="1"/>
  <c r="M5" i="15" s="1"/>
  <c r="M11" i="15" s="1"/>
  <c r="K23" i="15"/>
  <c r="L98" i="15"/>
  <c r="L13" i="15"/>
  <c r="L105" i="15" s="1"/>
  <c r="L108" i="15" s="1"/>
  <c r="L109" i="15" s="1"/>
  <c r="L110" i="15" s="1"/>
  <c r="L43" i="15"/>
  <c r="S51" i="15"/>
  <c r="U337" i="14"/>
  <c r="W88" i="15"/>
  <c r="Y4" i="15"/>
  <c r="X30" i="15"/>
  <c r="S94" i="15"/>
  <c r="U343" i="14" l="1"/>
  <c r="V338" i="14" s="1"/>
  <c r="U341" i="14"/>
  <c r="U340" i="14" s="1"/>
  <c r="M33" i="15"/>
  <c r="M45" i="15"/>
  <c r="L134" i="14"/>
  <c r="L135" i="14" s="1"/>
  <c r="M7" i="15" s="1"/>
  <c r="L34" i="15"/>
  <c r="L32" i="15" s="1"/>
  <c r="M10" i="15"/>
  <c r="M47" i="15"/>
  <c r="M52" i="15"/>
  <c r="M46" i="15"/>
  <c r="M22" i="15"/>
  <c r="M96" i="15"/>
  <c r="M44" i="15"/>
  <c r="M12" i="15"/>
  <c r="M104" i="15"/>
  <c r="M14" i="15" s="1"/>
  <c r="M16" i="15"/>
  <c r="M20" i="15"/>
  <c r="N35" i="15"/>
  <c r="C13" i="15"/>
  <c r="L6" i="15"/>
  <c r="L97" i="15" s="1"/>
  <c r="L23" i="15"/>
  <c r="V21" i="15"/>
  <c r="T51" i="15"/>
  <c r="Y30" i="15"/>
  <c r="Z4" i="15"/>
  <c r="V337" i="14"/>
  <c r="X88" i="15"/>
  <c r="T94" i="15"/>
  <c r="V343" i="14" l="1"/>
  <c r="W338" i="14" s="1"/>
  <c r="V341" i="14"/>
  <c r="V340" i="14" s="1"/>
  <c r="W21" i="15" s="1"/>
  <c r="L136" i="14"/>
  <c r="M133" i="14" s="1"/>
  <c r="N5" i="15" s="1"/>
  <c r="N12" i="15" s="1"/>
  <c r="M98" i="15"/>
  <c r="M105" i="15"/>
  <c r="M23" i="15" s="1"/>
  <c r="M6" i="15"/>
  <c r="M15" i="15" s="1"/>
  <c r="L15" i="15"/>
  <c r="U51" i="15"/>
  <c r="W337" i="14"/>
  <c r="Y88" i="15"/>
  <c r="AA4" i="15"/>
  <c r="Z30" i="15"/>
  <c r="U94" i="15"/>
  <c r="W341" i="14" l="1"/>
  <c r="W343" i="14"/>
  <c r="X338" i="14" s="1"/>
  <c r="M134" i="14"/>
  <c r="M135" i="14" s="1"/>
  <c r="N7" i="15" s="1"/>
  <c r="O35" i="15"/>
  <c r="N20" i="15"/>
  <c r="N11" i="15"/>
  <c r="N16" i="15"/>
  <c r="N44" i="15"/>
  <c r="N22" i="15"/>
  <c r="N104" i="15"/>
  <c r="N14" i="15" s="1"/>
  <c r="N45" i="15"/>
  <c r="M34" i="15"/>
  <c r="M32" i="15" s="1"/>
  <c r="N47" i="15"/>
  <c r="N10" i="15"/>
  <c r="N96" i="15"/>
  <c r="N33" i="15"/>
  <c r="N52" i="15"/>
  <c r="N46" i="15"/>
  <c r="M97" i="15"/>
  <c r="M108" i="15"/>
  <c r="M109" i="15" s="1"/>
  <c r="M110" i="15" s="1"/>
  <c r="V51" i="15"/>
  <c r="X21" i="15"/>
  <c r="AA30" i="15"/>
  <c r="AB4" i="15"/>
  <c r="X337" i="14"/>
  <c r="Z88" i="15"/>
  <c r="V94" i="15"/>
  <c r="X343" i="14" l="1"/>
  <c r="Y338" i="14" s="1"/>
  <c r="X341" i="14"/>
  <c r="N6" i="15"/>
  <c r="N15" i="15" s="1"/>
  <c r="M136" i="14"/>
  <c r="N133" i="14" s="1"/>
  <c r="O5" i="15" s="1"/>
  <c r="O11" i="15" s="1"/>
  <c r="N98" i="15"/>
  <c r="N105" i="15"/>
  <c r="N23" i="15" s="1"/>
  <c r="Y21" i="15"/>
  <c r="W51" i="15"/>
  <c r="Y337" i="14"/>
  <c r="AA88" i="15"/>
  <c r="AC4" i="15"/>
  <c r="AB30" i="15"/>
  <c r="W94" i="15"/>
  <c r="Y343" i="14" l="1"/>
  <c r="Z338" i="14" s="1"/>
  <c r="Y341" i="14"/>
  <c r="O22" i="15"/>
  <c r="O45" i="15"/>
  <c r="O104" i="15"/>
  <c r="O14" i="15" s="1"/>
  <c r="O16" i="15"/>
  <c r="O52" i="15"/>
  <c r="O20" i="15"/>
  <c r="O44" i="15"/>
  <c r="O96" i="15"/>
  <c r="O46" i="15"/>
  <c r="O10" i="15"/>
  <c r="O33" i="15"/>
  <c r="N134" i="14"/>
  <c r="N135" i="14" s="1"/>
  <c r="O7" i="15" s="1"/>
  <c r="O47" i="15"/>
  <c r="N34" i="15"/>
  <c r="N32" i="15" s="1"/>
  <c r="O12" i="15"/>
  <c r="P35" i="15"/>
  <c r="N108" i="15"/>
  <c r="N109" i="15" s="1"/>
  <c r="N110" i="15" s="1"/>
  <c r="N97" i="15"/>
  <c r="Z21" i="15"/>
  <c r="X51" i="15"/>
  <c r="Z337" i="14"/>
  <c r="AB88" i="15"/>
  <c r="AC30" i="15"/>
  <c r="AD4" i="15"/>
  <c r="X94" i="15"/>
  <c r="Z343" i="14" l="1"/>
  <c r="AA338" i="14" s="1"/>
  <c r="Z341" i="14"/>
  <c r="O105" i="15"/>
  <c r="O23" i="15" s="1"/>
  <c r="O6" i="15"/>
  <c r="O97" i="15" s="1"/>
  <c r="N136" i="14"/>
  <c r="O133" i="14" s="1"/>
  <c r="P5" i="15" s="1"/>
  <c r="P44" i="15" s="1"/>
  <c r="O98" i="15"/>
  <c r="Y51" i="15"/>
  <c r="AA21" i="15"/>
  <c r="AE4" i="15"/>
  <c r="AD30" i="15"/>
  <c r="AA337" i="14"/>
  <c r="AC88" i="15"/>
  <c r="Y94" i="15"/>
  <c r="AA343" i="14" l="1"/>
  <c r="AB338" i="14" s="1"/>
  <c r="AA341" i="14"/>
  <c r="P45" i="15"/>
  <c r="P20" i="15"/>
  <c r="O108" i="15"/>
  <c r="O109" i="15" s="1"/>
  <c r="O110" i="15" s="1"/>
  <c r="O15" i="15"/>
  <c r="P33" i="15"/>
  <c r="P52" i="15"/>
  <c r="O34" i="15"/>
  <c r="O32" i="15" s="1"/>
  <c r="Q35" i="15"/>
  <c r="P47" i="15"/>
  <c r="P12" i="15"/>
  <c r="P104" i="15"/>
  <c r="P14" i="15" s="1"/>
  <c r="P10" i="15"/>
  <c r="P46" i="15"/>
  <c r="O134" i="14"/>
  <c r="O135" i="14" s="1"/>
  <c r="P7" i="15" s="1"/>
  <c r="P11" i="15"/>
  <c r="P96" i="15"/>
  <c r="P16" i="15"/>
  <c r="P22" i="15"/>
  <c r="AB21" i="15"/>
  <c r="Z51" i="15"/>
  <c r="AE30" i="15"/>
  <c r="AF4" i="15"/>
  <c r="AB337" i="14"/>
  <c r="AD88" i="15"/>
  <c r="Z94" i="15"/>
  <c r="AB343" i="14" l="1"/>
  <c r="AC338" i="14" s="1"/>
  <c r="AB341" i="14"/>
  <c r="P105" i="15"/>
  <c r="P23" i="15" s="1"/>
  <c r="O136" i="14"/>
  <c r="P133" i="14" s="1"/>
  <c r="Q5" i="15" s="1"/>
  <c r="Q16" i="15" s="1"/>
  <c r="P98" i="15"/>
  <c r="P6" i="15"/>
  <c r="P15" i="15" s="1"/>
  <c r="AC21" i="15"/>
  <c r="AA51" i="15"/>
  <c r="AC337" i="14"/>
  <c r="AE88" i="15"/>
  <c r="AG4" i="15"/>
  <c r="AF30" i="15"/>
  <c r="AA94" i="15"/>
  <c r="AC343" i="14" l="1"/>
  <c r="AD338" i="14" s="1"/>
  <c r="AC341" i="14"/>
  <c r="P108" i="15"/>
  <c r="P109" i="15" s="1"/>
  <c r="P110" i="15" s="1"/>
  <c r="Q46" i="15"/>
  <c r="Q10" i="15"/>
  <c r="Q12" i="15"/>
  <c r="Q11" i="15"/>
  <c r="Q104" i="15"/>
  <c r="Q14" i="15" s="1"/>
  <c r="Q47" i="15"/>
  <c r="Q20" i="15"/>
  <c r="Q22" i="15"/>
  <c r="R35" i="15"/>
  <c r="P34" i="15"/>
  <c r="P32" i="15" s="1"/>
  <c r="Q52" i="15"/>
  <c r="Q33" i="15"/>
  <c r="Q45" i="15"/>
  <c r="Q96" i="15"/>
  <c r="P134" i="14"/>
  <c r="P135" i="14" s="1"/>
  <c r="Q7" i="15" s="1"/>
  <c r="Q44" i="15"/>
  <c r="P97" i="15"/>
  <c r="AB51" i="15"/>
  <c r="AD21" i="15"/>
  <c r="AG30" i="15"/>
  <c r="AH4" i="15"/>
  <c r="AD337" i="14"/>
  <c r="AF88" i="15"/>
  <c r="AB94" i="15"/>
  <c r="AD343" i="14" l="1"/>
  <c r="AE338" i="14" s="1"/>
  <c r="AD341" i="14"/>
  <c r="Q105" i="15"/>
  <c r="Q23" i="15" s="1"/>
  <c r="Q98" i="15"/>
  <c r="Q6" i="15"/>
  <c r="Q15" i="15" s="1"/>
  <c r="P136" i="14"/>
  <c r="Q133" i="14" s="1"/>
  <c r="R5" i="15" s="1"/>
  <c r="R12" i="15" s="1"/>
  <c r="AC51" i="15"/>
  <c r="AE21" i="15"/>
  <c r="AE337" i="14"/>
  <c r="AG88" i="15"/>
  <c r="AI4" i="15"/>
  <c r="AH30" i="15"/>
  <c r="AC94" i="15"/>
  <c r="AE343" i="14" l="1"/>
  <c r="AF338" i="14" s="1"/>
  <c r="AE341" i="14"/>
  <c r="Q108" i="15"/>
  <c r="Q109" i="15" s="1"/>
  <c r="Q110" i="15" s="1"/>
  <c r="R33" i="15"/>
  <c r="Q34" i="15"/>
  <c r="Q32" i="15" s="1"/>
  <c r="Q134" i="14"/>
  <c r="Q135" i="14" s="1"/>
  <c r="R7" i="15" s="1"/>
  <c r="Q97" i="15"/>
  <c r="R96" i="15"/>
  <c r="R104" i="15"/>
  <c r="R14" i="15" s="1"/>
  <c r="R47" i="15"/>
  <c r="R52" i="15"/>
  <c r="R22" i="15"/>
  <c r="R11" i="15"/>
  <c r="R44" i="15"/>
  <c r="R46" i="15"/>
  <c r="S35" i="15"/>
  <c r="R45" i="15"/>
  <c r="R16" i="15"/>
  <c r="R20" i="15"/>
  <c r="R10" i="15"/>
  <c r="AD51" i="15"/>
  <c r="AF21" i="15"/>
  <c r="AF337" i="14"/>
  <c r="AH88" i="15"/>
  <c r="AI30" i="15"/>
  <c r="AJ4" i="15"/>
  <c r="AD94" i="15"/>
  <c r="AF343" i="14" l="1"/>
  <c r="AG338" i="14" s="1"/>
  <c r="AF341" i="14"/>
  <c r="Q136" i="14"/>
  <c r="R133" i="14" s="1"/>
  <c r="S5" i="15" s="1"/>
  <c r="S16" i="15" s="1"/>
  <c r="R105" i="15"/>
  <c r="R23" i="15" s="1"/>
  <c r="R6" i="15"/>
  <c r="R15" i="15" s="1"/>
  <c r="R98" i="15"/>
  <c r="AG21" i="15"/>
  <c r="AE51" i="15"/>
  <c r="AG337" i="14"/>
  <c r="AI88" i="15"/>
  <c r="AK4" i="15"/>
  <c r="AJ30" i="15"/>
  <c r="AE94" i="15"/>
  <c r="AG343" i="14" l="1"/>
  <c r="AH338" i="14" s="1"/>
  <c r="AG341" i="14"/>
  <c r="S11" i="15"/>
  <c r="S20" i="15"/>
  <c r="S33" i="15"/>
  <c r="S52" i="15"/>
  <c r="R134" i="14"/>
  <c r="R135" i="14" s="1"/>
  <c r="S7" i="15" s="1"/>
  <c r="S46" i="15"/>
  <c r="S96" i="15"/>
  <c r="S44" i="15"/>
  <c r="R34" i="15"/>
  <c r="R32" i="15" s="1"/>
  <c r="S22" i="15"/>
  <c r="S104" i="15"/>
  <c r="S14" i="15" s="1"/>
  <c r="S47" i="15"/>
  <c r="S10" i="15"/>
  <c r="S12" i="15"/>
  <c r="T35" i="15"/>
  <c r="S45" i="15"/>
  <c r="R108" i="15"/>
  <c r="R109" i="15" s="1"/>
  <c r="R110" i="15" s="1"/>
  <c r="R97" i="15"/>
  <c r="AH21" i="15"/>
  <c r="AF51" i="15"/>
  <c r="AK30" i="15"/>
  <c r="AL4" i="15"/>
  <c r="AH337" i="14"/>
  <c r="AJ88" i="15"/>
  <c r="AF94" i="15"/>
  <c r="AH343" i="14" l="1"/>
  <c r="AI338" i="14" s="1"/>
  <c r="AH341" i="14"/>
  <c r="S105" i="15"/>
  <c r="S23" i="15" s="1"/>
  <c r="S98" i="15"/>
  <c r="R136" i="14"/>
  <c r="S133" i="14" s="1"/>
  <c r="T5" i="15" s="1"/>
  <c r="T46" i="15" s="1"/>
  <c r="S6" i="15"/>
  <c r="S97" i="15" s="1"/>
  <c r="AI21" i="15"/>
  <c r="AG51" i="15"/>
  <c r="AI337" i="14"/>
  <c r="AK88" i="15"/>
  <c r="AM4" i="15"/>
  <c r="AL30" i="15"/>
  <c r="AG94" i="15"/>
  <c r="AI343" i="14" l="1"/>
  <c r="AJ338" i="14" s="1"/>
  <c r="AI341" i="14"/>
  <c r="S108" i="15"/>
  <c r="S109" i="15" s="1"/>
  <c r="S110" i="15" s="1"/>
  <c r="T33" i="15"/>
  <c r="T47" i="15"/>
  <c r="T44" i="15"/>
  <c r="S34" i="15"/>
  <c r="S32" i="15" s="1"/>
  <c r="T104" i="15"/>
  <c r="T14" i="15" s="1"/>
  <c r="T96" i="15"/>
  <c r="T52" i="15"/>
  <c r="S134" i="14"/>
  <c r="S135" i="14" s="1"/>
  <c r="T7" i="15" s="1"/>
  <c r="T10" i="15"/>
  <c r="T12" i="15"/>
  <c r="T45" i="15"/>
  <c r="T22" i="15"/>
  <c r="T20" i="15"/>
  <c r="T11" i="15"/>
  <c r="T16" i="15"/>
  <c r="U35" i="15"/>
  <c r="S15" i="15"/>
  <c r="AJ21" i="15"/>
  <c r="AH51" i="15"/>
  <c r="AJ337" i="14"/>
  <c r="AL88" i="15"/>
  <c r="AM30" i="15"/>
  <c r="AN4" i="15"/>
  <c r="AH94" i="15"/>
  <c r="AJ343" i="14" l="1"/>
  <c r="AK338" i="14" s="1"/>
  <c r="AJ341" i="14"/>
  <c r="T98" i="15"/>
  <c r="T6" i="15"/>
  <c r="T97" i="15" s="1"/>
  <c r="T105" i="15"/>
  <c r="T23" i="15" s="1"/>
  <c r="S136" i="14"/>
  <c r="T133" i="14" s="1"/>
  <c r="U5" i="15" s="1"/>
  <c r="U20" i="15" s="1"/>
  <c r="AK21" i="15"/>
  <c r="AI51" i="15"/>
  <c r="AO4" i="15"/>
  <c r="AN30" i="15"/>
  <c r="AK337" i="14"/>
  <c r="AM88" i="15"/>
  <c r="AI94" i="15"/>
  <c r="AK343" i="14" l="1"/>
  <c r="AL338" i="14" s="1"/>
  <c r="AK341" i="14"/>
  <c r="T15" i="15"/>
  <c r="T108" i="15"/>
  <c r="T109" i="15" s="1"/>
  <c r="T110" i="15" s="1"/>
  <c r="U16" i="15"/>
  <c r="U10" i="15"/>
  <c r="T34" i="15"/>
  <c r="T32" i="15" s="1"/>
  <c r="U22" i="15"/>
  <c r="U52" i="15"/>
  <c r="U12" i="15"/>
  <c r="U11" i="15"/>
  <c r="U46" i="15"/>
  <c r="U104" i="15"/>
  <c r="U14" i="15" s="1"/>
  <c r="U33" i="15"/>
  <c r="U44" i="15"/>
  <c r="U45" i="15"/>
  <c r="T134" i="14"/>
  <c r="T135" i="14" s="1"/>
  <c r="U7" i="15" s="1"/>
  <c r="U47" i="15"/>
  <c r="U96" i="15"/>
  <c r="V35" i="15"/>
  <c r="AL21" i="15"/>
  <c r="AJ51" i="15"/>
  <c r="AL337" i="14"/>
  <c r="AN88" i="15"/>
  <c r="AO30" i="15"/>
  <c r="AP4" i="15"/>
  <c r="AJ94" i="15"/>
  <c r="AL343" i="14" l="1"/>
  <c r="AM338" i="14" s="1"/>
  <c r="AL341" i="14"/>
  <c r="U98" i="15"/>
  <c r="U105" i="15"/>
  <c r="U23" i="15" s="1"/>
  <c r="T136" i="14"/>
  <c r="U133" i="14" s="1"/>
  <c r="U134" i="14" s="1"/>
  <c r="U135" i="14" s="1"/>
  <c r="V7" i="15" s="1"/>
  <c r="U6" i="15"/>
  <c r="U97" i="15" s="1"/>
  <c r="AK51" i="15"/>
  <c r="AM21" i="15"/>
  <c r="AM337" i="14"/>
  <c r="AO88" i="15"/>
  <c r="AQ4" i="15"/>
  <c r="AP30" i="15"/>
  <c r="AK94" i="15"/>
  <c r="AM343" i="14" l="1"/>
  <c r="AN338" i="14" s="1"/>
  <c r="AM341" i="14"/>
  <c r="U108" i="15"/>
  <c r="U109" i="15" s="1"/>
  <c r="U110" i="15" s="1"/>
  <c r="V5" i="15"/>
  <c r="V44" i="15" s="1"/>
  <c r="U15" i="15"/>
  <c r="U136" i="14"/>
  <c r="V133" i="14" s="1"/>
  <c r="W5" i="15" s="1"/>
  <c r="W52" i="15" s="1"/>
  <c r="AL51" i="15"/>
  <c r="AN21" i="15"/>
  <c r="AQ30" i="15"/>
  <c r="AR4" i="15"/>
  <c r="AN337" i="14"/>
  <c r="AP88" i="15"/>
  <c r="AL94" i="15"/>
  <c r="X35" i="15" l="1"/>
  <c r="AN343" i="14"/>
  <c r="AO338" i="14" s="1"/>
  <c r="AN341" i="14"/>
  <c r="V52" i="15"/>
  <c r="U34" i="15"/>
  <c r="V33" i="15"/>
  <c r="V96" i="15"/>
  <c r="V47" i="15"/>
  <c r="V45" i="15"/>
  <c r="V10" i="15"/>
  <c r="W12" i="15"/>
  <c r="W45" i="15"/>
  <c r="V20" i="15"/>
  <c r="V104" i="15"/>
  <c r="V14" i="15" s="1"/>
  <c r="V11" i="15"/>
  <c r="W35" i="15"/>
  <c r="V12" i="15"/>
  <c r="V22" i="15"/>
  <c r="V46" i="15"/>
  <c r="W20" i="15"/>
  <c r="V16" i="15"/>
  <c r="W33" i="15"/>
  <c r="W10" i="15"/>
  <c r="W47" i="15"/>
  <c r="W96" i="15"/>
  <c r="V34" i="15"/>
  <c r="V32" i="15" s="1"/>
  <c r="W11" i="15"/>
  <c r="W46" i="15"/>
  <c r="W44" i="15"/>
  <c r="W16" i="15"/>
  <c r="W104" i="15"/>
  <c r="W14" i="15" s="1"/>
  <c r="W22" i="15"/>
  <c r="V134" i="14"/>
  <c r="V135" i="14" s="1"/>
  <c r="W7" i="15" s="1"/>
  <c r="AM51" i="15"/>
  <c r="AO21" i="15"/>
  <c r="AO337" i="14"/>
  <c r="AQ88" i="15"/>
  <c r="AS4" i="15"/>
  <c r="AR30" i="15"/>
  <c r="AM94" i="15"/>
  <c r="AO343" i="14" l="1"/>
  <c r="AP338" i="14" s="1"/>
  <c r="AO341" i="14"/>
  <c r="V98" i="15"/>
  <c r="W98" i="15"/>
  <c r="V6" i="15"/>
  <c r="V97" i="15" s="1"/>
  <c r="V105" i="15"/>
  <c r="V23" i="15" s="1"/>
  <c r="W6" i="15"/>
  <c r="W15" i="15" s="1"/>
  <c r="W105" i="15"/>
  <c r="V136" i="14"/>
  <c r="W133" i="14" s="1"/>
  <c r="X5" i="15" s="1"/>
  <c r="AP21" i="15"/>
  <c r="AN51" i="15"/>
  <c r="AP337" i="14"/>
  <c r="AR88" i="15"/>
  <c r="AS30" i="15"/>
  <c r="AT4" i="15"/>
  <c r="AN94" i="15"/>
  <c r="AP343" i="14" l="1"/>
  <c r="AQ338" i="14" s="1"/>
  <c r="AP341" i="14"/>
  <c r="W34" i="15"/>
  <c r="W32" i="15" s="1"/>
  <c r="X45" i="15"/>
  <c r="X22" i="15"/>
  <c r="X47" i="15"/>
  <c r="X46" i="15"/>
  <c r="X16" i="15"/>
  <c r="X52" i="15"/>
  <c r="X20" i="15"/>
  <c r="X96" i="15"/>
  <c r="X11" i="15"/>
  <c r="X44" i="15"/>
  <c r="X10" i="15"/>
  <c r="X104" i="15"/>
  <c r="X14" i="15" s="1"/>
  <c r="X12" i="15"/>
  <c r="X33" i="15"/>
  <c r="Y35" i="15"/>
  <c r="V15" i="15"/>
  <c r="V108" i="15"/>
  <c r="V109" i="15" s="1"/>
  <c r="V110" i="15" s="1"/>
  <c r="W97" i="15"/>
  <c r="W134" i="14"/>
  <c r="W23" i="15"/>
  <c r="W108" i="15"/>
  <c r="W109" i="15" s="1"/>
  <c r="W110" i="15" s="1"/>
  <c r="AQ21" i="15"/>
  <c r="AO51" i="15"/>
  <c r="AU4" i="15"/>
  <c r="AT30" i="15"/>
  <c r="AQ337" i="14"/>
  <c r="AS88" i="15"/>
  <c r="AO94" i="15"/>
  <c r="AQ343" i="14" l="1"/>
  <c r="AR338" i="14" s="1"/>
  <c r="AQ341" i="14"/>
  <c r="X98" i="15"/>
  <c r="W136" i="14"/>
  <c r="X133" i="14" s="1"/>
  <c r="W135" i="14"/>
  <c r="X7" i="15" s="1"/>
  <c r="AR21" i="15"/>
  <c r="AP51" i="15"/>
  <c r="AR337" i="14"/>
  <c r="AT88" i="15"/>
  <c r="AU30" i="15"/>
  <c r="AV4" i="15"/>
  <c r="AP94" i="15"/>
  <c r="AR343" i="14" l="1"/>
  <c r="AS338" i="14" s="1"/>
  <c r="AR341" i="14"/>
  <c r="X105" i="15"/>
  <c r="X6" i="15"/>
  <c r="Y5" i="15"/>
  <c r="X134" i="14"/>
  <c r="X135" i="14" s="1"/>
  <c r="Y7" i="15" s="1"/>
  <c r="AS21" i="15"/>
  <c r="AQ51" i="15"/>
  <c r="AW4" i="15"/>
  <c r="AV30" i="15"/>
  <c r="AS337" i="14"/>
  <c r="AU88" i="15"/>
  <c r="AQ94" i="15"/>
  <c r="AS343" i="14" l="1"/>
  <c r="AT338" i="14" s="1"/>
  <c r="AS341" i="14"/>
  <c r="X23" i="15"/>
  <c r="X108" i="15"/>
  <c r="X109" i="15" s="1"/>
  <c r="X110" i="15" s="1"/>
  <c r="X34" i="15"/>
  <c r="X32" i="15" s="1"/>
  <c r="Y47" i="15"/>
  <c r="Y33" i="15"/>
  <c r="Y11" i="15"/>
  <c r="Y10" i="15"/>
  <c r="Z35" i="15"/>
  <c r="Y44" i="15"/>
  <c r="Y96" i="15"/>
  <c r="Y12" i="15"/>
  <c r="Y52" i="15"/>
  <c r="Y46" i="15"/>
  <c r="Y45" i="15"/>
  <c r="Y104" i="15"/>
  <c r="Y16" i="15"/>
  <c r="Y20" i="15"/>
  <c r="Y22" i="15"/>
  <c r="X15" i="15"/>
  <c r="X97" i="15"/>
  <c r="X136" i="14"/>
  <c r="Y133" i="14" s="1"/>
  <c r="AT21" i="15"/>
  <c r="AR51" i="15"/>
  <c r="AT337" i="14"/>
  <c r="AV88" i="15"/>
  <c r="AW30" i="15"/>
  <c r="AX4" i="15"/>
  <c r="AR94" i="15"/>
  <c r="Y134" i="14" l="1"/>
  <c r="Y135" i="14" s="1"/>
  <c r="Z7" i="15" s="1"/>
  <c r="Z5" i="15"/>
  <c r="Y105" i="15"/>
  <c r="Y23" i="15" s="1"/>
  <c r="AT343" i="14"/>
  <c r="AU338" i="14" s="1"/>
  <c r="AT341" i="14"/>
  <c r="Y14" i="15"/>
  <c r="Y108" i="15"/>
  <c r="Y109" i="15" s="1"/>
  <c r="Y110" i="15" s="1"/>
  <c r="Y6" i="15"/>
  <c r="Y98" i="15"/>
  <c r="AS51" i="15"/>
  <c r="AU21" i="15"/>
  <c r="AU337" i="14"/>
  <c r="AW88" i="15"/>
  <c r="AY4" i="15"/>
  <c r="AX30" i="15"/>
  <c r="AS94" i="15"/>
  <c r="Y136" i="14" l="1"/>
  <c r="Z133" i="14" s="1"/>
  <c r="AA5" i="15" s="1"/>
  <c r="AA12" i="15" s="1"/>
  <c r="Z104" i="15"/>
  <c r="Z14" i="15" s="1"/>
  <c r="Z11" i="15"/>
  <c r="Z22" i="15"/>
  <c r="AA35" i="15"/>
  <c r="Z52" i="15"/>
  <c r="Z45" i="15"/>
  <c r="Z44" i="15"/>
  <c r="Z46" i="15"/>
  <c r="Z10" i="15"/>
  <c r="Y34" i="15"/>
  <c r="Y32" i="15" s="1"/>
  <c r="Z33" i="15"/>
  <c r="Z16" i="15"/>
  <c r="Z20" i="15"/>
  <c r="Z96" i="15"/>
  <c r="Z12" i="15"/>
  <c r="Z47" i="15"/>
  <c r="AA20" i="15"/>
  <c r="AU343" i="14"/>
  <c r="AV338" i="14" s="1"/>
  <c r="AU341" i="14"/>
  <c r="AB35" i="15"/>
  <c r="AA47" i="15"/>
  <c r="Y97" i="15"/>
  <c r="Y15" i="15"/>
  <c r="Z134" i="14"/>
  <c r="Z135" i="14" s="1"/>
  <c r="AA7" i="15" s="1"/>
  <c r="AV21" i="15"/>
  <c r="AT51" i="15"/>
  <c r="AY30" i="15"/>
  <c r="AZ4" i="15"/>
  <c r="AV337" i="14"/>
  <c r="AX88" i="15"/>
  <c r="AT94" i="15"/>
  <c r="AA33" i="15" l="1"/>
  <c r="AA96" i="15"/>
  <c r="AA104" i="15"/>
  <c r="AA14" i="15" s="1"/>
  <c r="AA16" i="15"/>
  <c r="AA11" i="15"/>
  <c r="AA105" i="15" s="1"/>
  <c r="AA45" i="15"/>
  <c r="AA22" i="15"/>
  <c r="Z34" i="15"/>
  <c r="AA46" i="15"/>
  <c r="AA10" i="15"/>
  <c r="AA52" i="15"/>
  <c r="AA44" i="15"/>
  <c r="AA98" i="15"/>
  <c r="Z6" i="15"/>
  <c r="Z105" i="15"/>
  <c r="Z23" i="15" s="1"/>
  <c r="Z108" i="15"/>
  <c r="Z109" i="15" s="1"/>
  <c r="Z110" i="15" s="1"/>
  <c r="Z32" i="15"/>
  <c r="Z98" i="15"/>
  <c r="AV343" i="14"/>
  <c r="AW338" i="14" s="1"/>
  <c r="AV341" i="14"/>
  <c r="Z136" i="14"/>
  <c r="AA133" i="14" s="1"/>
  <c r="AW21" i="15"/>
  <c r="AU51" i="15"/>
  <c r="AW337" i="14"/>
  <c r="AY88" i="15"/>
  <c r="BA4" i="15"/>
  <c r="AZ30" i="15"/>
  <c r="AU94" i="15"/>
  <c r="AA23" i="15" l="1"/>
  <c r="AA108" i="15"/>
  <c r="AA109" i="15" s="1"/>
  <c r="AA110" i="15" s="1"/>
  <c r="AA6" i="15"/>
  <c r="AA15" i="15" s="1"/>
  <c r="Z15" i="15"/>
  <c r="Z97" i="15"/>
  <c r="AA134" i="14"/>
  <c r="AA135" i="14" s="1"/>
  <c r="AB7" i="15" s="1"/>
  <c r="AB5" i="15"/>
  <c r="AA97" i="15"/>
  <c r="AW343" i="14"/>
  <c r="AX338" i="14" s="1"/>
  <c r="AW341" i="14"/>
  <c r="AV51" i="15"/>
  <c r="AX21" i="15"/>
  <c r="AX337" i="14"/>
  <c r="AZ88" i="15"/>
  <c r="BA30" i="15"/>
  <c r="BB4" i="15"/>
  <c r="AV94" i="15"/>
  <c r="AA136" i="14" l="1"/>
  <c r="AB133" i="14" s="1"/>
  <c r="AB134" i="14" s="1"/>
  <c r="AB135" i="14" s="1"/>
  <c r="AC7" i="15" s="1"/>
  <c r="AB104" i="15"/>
  <c r="AB46" i="15"/>
  <c r="AB10" i="15"/>
  <c r="AB6" i="15" s="1"/>
  <c r="AB97" i="15" s="1"/>
  <c r="AB11" i="15"/>
  <c r="AB47" i="15"/>
  <c r="AB20" i="15"/>
  <c r="AB52" i="15"/>
  <c r="AA34" i="15"/>
  <c r="AA32" i="15" s="1"/>
  <c r="AC35" i="15"/>
  <c r="AB45" i="15"/>
  <c r="AB16" i="15"/>
  <c r="AB33" i="15"/>
  <c r="AB22" i="15"/>
  <c r="AB44" i="15"/>
  <c r="AB96" i="15"/>
  <c r="AB12" i="15"/>
  <c r="AC5" i="15"/>
  <c r="AX343" i="14"/>
  <c r="AY338" i="14" s="1"/>
  <c r="AX341" i="14"/>
  <c r="AW51" i="15"/>
  <c r="AY21" i="15"/>
  <c r="BC4" i="15"/>
  <c r="BB30" i="15"/>
  <c r="AY337" i="14"/>
  <c r="BA88" i="15"/>
  <c r="AW94" i="15"/>
  <c r="AB136" i="14" l="1"/>
  <c r="AC133" i="14" s="1"/>
  <c r="AC134" i="14" s="1"/>
  <c r="AC135" i="14" s="1"/>
  <c r="AD7" i="15" s="1"/>
  <c r="AB105" i="15"/>
  <c r="AB23" i="15" s="1"/>
  <c r="AD5" i="15"/>
  <c r="AC104" i="15"/>
  <c r="AC14" i="15" s="1"/>
  <c r="AC20" i="15"/>
  <c r="AC11" i="15"/>
  <c r="AD35" i="15"/>
  <c r="AC16" i="15"/>
  <c r="AC10" i="15"/>
  <c r="AC45" i="15"/>
  <c r="AC12" i="15"/>
  <c r="AC96" i="15"/>
  <c r="AC46" i="15"/>
  <c r="AC22" i="15"/>
  <c r="AC33" i="15"/>
  <c r="AC47" i="15"/>
  <c r="AC52" i="15"/>
  <c r="AC44" i="15"/>
  <c r="AB34" i="15"/>
  <c r="AB32" i="15" s="1"/>
  <c r="AB98" i="15"/>
  <c r="AB15" i="15"/>
  <c r="AB14" i="15"/>
  <c r="AY343" i="14"/>
  <c r="AZ338" i="14" s="1"/>
  <c r="AY341" i="14"/>
  <c r="AX51" i="15"/>
  <c r="AZ21" i="15"/>
  <c r="AE5" i="15"/>
  <c r="AZ337" i="14"/>
  <c r="BB88" i="15"/>
  <c r="BC30" i="15"/>
  <c r="BD4" i="15"/>
  <c r="AX94" i="15"/>
  <c r="AC136" i="14" l="1"/>
  <c r="AD133" i="14" s="1"/>
  <c r="AD134" i="14" s="1"/>
  <c r="AB108" i="15"/>
  <c r="AB109" i="15" s="1"/>
  <c r="AB110" i="15" s="1"/>
  <c r="AC6" i="15"/>
  <c r="AC105" i="15"/>
  <c r="AC98" i="15"/>
  <c r="AD16" i="15"/>
  <c r="AC34" i="15"/>
  <c r="AC32" i="15" s="1"/>
  <c r="AD10" i="15"/>
  <c r="AD45" i="15"/>
  <c r="AD47" i="15"/>
  <c r="AD12" i="15"/>
  <c r="AD52" i="15"/>
  <c r="AD96" i="15"/>
  <c r="AD20" i="15"/>
  <c r="AE35" i="15"/>
  <c r="AD104" i="15"/>
  <c r="AD14" i="15" s="1"/>
  <c r="AD46" i="15"/>
  <c r="AD11" i="15"/>
  <c r="AD22" i="15"/>
  <c r="AD44" i="15"/>
  <c r="AD33" i="15"/>
  <c r="AZ343" i="14"/>
  <c r="BA338" i="14" s="1"/>
  <c r="AZ341" i="14"/>
  <c r="AE96" i="15"/>
  <c r="AE104" i="15"/>
  <c r="AE14" i="15" s="1"/>
  <c r="AY51" i="15"/>
  <c r="BA21" i="15"/>
  <c r="AE22" i="15"/>
  <c r="AE12" i="15"/>
  <c r="AE20" i="15"/>
  <c r="AE10" i="15"/>
  <c r="AD34" i="15"/>
  <c r="AE11" i="15"/>
  <c r="AE45" i="15"/>
  <c r="AE44" i="15"/>
  <c r="AE33" i="15"/>
  <c r="AE16" i="15"/>
  <c r="AE46" i="15"/>
  <c r="AE47" i="15"/>
  <c r="AF35" i="15"/>
  <c r="AE52" i="15"/>
  <c r="AD135" i="14"/>
  <c r="AE7" i="15" s="1"/>
  <c r="BE4" i="15"/>
  <c r="BD30" i="15"/>
  <c r="BA337" i="14"/>
  <c r="BC88" i="15"/>
  <c r="AY94" i="15"/>
  <c r="AD136" i="14" l="1"/>
  <c r="AE133" i="14" s="1"/>
  <c r="AF5" i="15" s="1"/>
  <c r="AD98" i="15"/>
  <c r="AD105" i="15"/>
  <c r="AD6" i="15"/>
  <c r="AC23" i="15"/>
  <c r="AC108" i="15"/>
  <c r="AC109" i="15" s="1"/>
  <c r="AC110" i="15" s="1"/>
  <c r="AC97" i="15"/>
  <c r="AC15" i="15"/>
  <c r="BA343" i="14"/>
  <c r="BB338" i="14" s="1"/>
  <c r="BA341" i="14"/>
  <c r="AF96" i="15"/>
  <c r="AF104" i="15"/>
  <c r="AF14" i="15" s="1"/>
  <c r="AE105" i="15"/>
  <c r="AE23" i="15" s="1"/>
  <c r="AE98" i="15"/>
  <c r="AE6" i="15"/>
  <c r="AF12" i="15"/>
  <c r="AF11" i="15"/>
  <c r="AF16" i="15"/>
  <c r="AE34" i="15"/>
  <c r="AE32" i="15" s="1"/>
  <c r="AF46" i="15"/>
  <c r="AF47" i="15"/>
  <c r="AF10" i="15"/>
  <c r="AF52" i="15"/>
  <c r="AF22" i="15"/>
  <c r="AF33" i="15"/>
  <c r="AF44" i="15"/>
  <c r="AF45" i="15"/>
  <c r="AF20" i="15"/>
  <c r="AG35" i="15"/>
  <c r="BB21" i="15"/>
  <c r="AZ51" i="15"/>
  <c r="AD32" i="15"/>
  <c r="AE134" i="14"/>
  <c r="AE135" i="14" s="1"/>
  <c r="AF7" i="15" s="1"/>
  <c r="BB337" i="14"/>
  <c r="BD88" i="15"/>
  <c r="BE30" i="15"/>
  <c r="BF4" i="15"/>
  <c r="AZ94" i="15"/>
  <c r="AD97" i="15" l="1"/>
  <c r="AD15" i="15"/>
  <c r="AD23" i="15"/>
  <c r="AD108" i="15"/>
  <c r="AD109" i="15" s="1"/>
  <c r="AD110" i="15" s="1"/>
  <c r="BB343" i="14"/>
  <c r="BC338" i="14" s="1"/>
  <c r="BB341" i="14"/>
  <c r="AF98" i="15"/>
  <c r="AE15" i="15"/>
  <c r="AE97" i="15"/>
  <c r="AF105" i="15"/>
  <c r="AF23" i="15" s="1"/>
  <c r="AE108" i="15"/>
  <c r="AE109" i="15" s="1"/>
  <c r="AE110" i="15" s="1"/>
  <c r="AF6" i="15"/>
  <c r="BC21" i="15"/>
  <c r="BA51" i="15"/>
  <c r="AE136" i="14"/>
  <c r="AF133" i="14" s="1"/>
  <c r="AG5" i="15" s="1"/>
  <c r="BG4" i="15"/>
  <c r="BF30" i="15"/>
  <c r="BC337" i="14"/>
  <c r="BE88" i="15"/>
  <c r="BA94" i="15"/>
  <c r="BC343" i="14" l="1"/>
  <c r="BD338" i="14" s="1"/>
  <c r="BC341" i="14"/>
  <c r="AF108" i="15"/>
  <c r="AF109" i="15" s="1"/>
  <c r="AF110" i="15" s="1"/>
  <c r="AF15" i="15"/>
  <c r="AF97" i="15"/>
  <c r="AG96" i="15"/>
  <c r="AG104" i="15"/>
  <c r="AF134" i="14"/>
  <c r="AF135" i="14" s="1"/>
  <c r="AG7" i="15" s="1"/>
  <c r="BD21" i="15"/>
  <c r="BB51" i="15"/>
  <c r="AG11" i="15"/>
  <c r="AG45" i="15"/>
  <c r="AG44" i="15"/>
  <c r="AG33" i="15"/>
  <c r="AG22" i="15"/>
  <c r="AG16" i="15"/>
  <c r="AG47" i="15"/>
  <c r="AG46" i="15"/>
  <c r="AH35" i="15"/>
  <c r="AG10" i="15"/>
  <c r="AF34" i="15"/>
  <c r="AG12" i="15"/>
  <c r="AG20" i="15"/>
  <c r="AG52" i="15"/>
  <c r="BD337" i="14"/>
  <c r="BF88" i="15"/>
  <c r="BG30" i="15"/>
  <c r="BH4" i="15"/>
  <c r="BB94" i="15"/>
  <c r="BD343" i="14" l="1"/>
  <c r="BE338" i="14" s="1"/>
  <c r="BD341" i="14"/>
  <c r="AG98" i="15"/>
  <c r="AG14" i="15"/>
  <c r="AG105" i="15"/>
  <c r="AG23" i="15" s="1"/>
  <c r="AF136" i="14"/>
  <c r="AG133" i="14" s="1"/>
  <c r="AH5" i="15" s="1"/>
  <c r="AH45" i="15" s="1"/>
  <c r="AG6" i="15"/>
  <c r="BC51" i="15"/>
  <c r="BE21" i="15"/>
  <c r="AG34" i="15"/>
  <c r="AG32" i="15" s="1"/>
  <c r="AF32" i="15"/>
  <c r="BI4" i="15"/>
  <c r="BH30" i="15"/>
  <c r="BE337" i="14"/>
  <c r="BG88" i="15"/>
  <c r="BC94" i="15"/>
  <c r="AH33" i="15" l="1"/>
  <c r="AH47" i="15"/>
  <c r="AI35" i="15"/>
  <c r="BE343" i="14"/>
  <c r="BF338" i="14" s="1"/>
  <c r="BE341" i="14"/>
  <c r="AH22" i="15"/>
  <c r="AH10" i="15"/>
  <c r="AH12" i="15"/>
  <c r="AH20" i="15"/>
  <c r="AH16" i="15"/>
  <c r="AH44" i="15"/>
  <c r="AH52" i="15"/>
  <c r="AH46" i="15"/>
  <c r="AG15" i="15"/>
  <c r="AG97" i="15"/>
  <c r="AG108" i="15"/>
  <c r="AG109" i="15" s="1"/>
  <c r="AG110" i="15" s="1"/>
  <c r="AH11" i="15"/>
  <c r="AH96" i="15"/>
  <c r="AH104" i="15"/>
  <c r="AG134" i="14"/>
  <c r="AG135" i="14" s="1"/>
  <c r="AH7" i="15" s="1"/>
  <c r="AH6" i="15" s="1"/>
  <c r="BF21" i="15"/>
  <c r="BD51" i="15"/>
  <c r="BF337" i="14"/>
  <c r="BH88" i="15"/>
  <c r="BI30" i="15"/>
  <c r="BJ4" i="15"/>
  <c r="BD94" i="15"/>
  <c r="AH98" i="15" l="1"/>
  <c r="BF343" i="14"/>
  <c r="BG338" i="14" s="1"/>
  <c r="BF341" i="14"/>
  <c r="AH105" i="15"/>
  <c r="AH23" i="15" s="1"/>
  <c r="AH14" i="15"/>
  <c r="AH15" i="15" s="1"/>
  <c r="AH97" i="15"/>
  <c r="AG136" i="14"/>
  <c r="AH133" i="14" s="1"/>
  <c r="AI5" i="15" s="1"/>
  <c r="BE51" i="15"/>
  <c r="BG21" i="15"/>
  <c r="BK4" i="15"/>
  <c r="BJ30" i="15"/>
  <c r="BG337" i="14"/>
  <c r="BI88" i="15"/>
  <c r="BE94" i="15"/>
  <c r="BG343" i="14" l="1"/>
  <c r="BH338" i="14" s="1"/>
  <c r="BG341" i="14"/>
  <c r="AI96" i="15"/>
  <c r="AI104" i="15"/>
  <c r="AI22" i="15"/>
  <c r="AI45" i="15"/>
  <c r="AI10" i="15"/>
  <c r="AI44" i="15"/>
  <c r="AI46" i="15"/>
  <c r="AI16" i="15"/>
  <c r="AI20" i="15"/>
  <c r="AI12" i="15"/>
  <c r="AI47" i="15"/>
  <c r="AI52" i="15"/>
  <c r="AI33" i="15"/>
  <c r="AJ35" i="15"/>
  <c r="AH34" i="15"/>
  <c r="AH32" i="15" s="1"/>
  <c r="AI11" i="15"/>
  <c r="AH108" i="15"/>
  <c r="AH109" i="15" s="1"/>
  <c r="AH110" i="15" s="1"/>
  <c r="AH134" i="14"/>
  <c r="AH135" i="14" s="1"/>
  <c r="AI7" i="15" s="1"/>
  <c r="BH21" i="15"/>
  <c r="BF51" i="15"/>
  <c r="BL4" i="15"/>
  <c r="BH337" i="14"/>
  <c r="BJ88" i="15"/>
  <c r="BK30" i="15"/>
  <c r="BF94" i="15"/>
  <c r="BH343" i="14" l="1"/>
  <c r="BI338" i="14" s="1"/>
  <c r="BH341" i="14"/>
  <c r="AI105" i="15"/>
  <c r="AI23" i="15" s="1"/>
  <c r="AI6" i="15"/>
  <c r="AI98" i="15"/>
  <c r="AI14" i="15"/>
  <c r="AH136" i="14"/>
  <c r="AI133" i="14" s="1"/>
  <c r="AJ5" i="15" s="1"/>
  <c r="BG51" i="15"/>
  <c r="BI21" i="15"/>
  <c r="BM4" i="15"/>
  <c r="BM30" i="15" s="1"/>
  <c r="BL30" i="15"/>
  <c r="BI337" i="14"/>
  <c r="BK88" i="15"/>
  <c r="BG94" i="15"/>
  <c r="AK35" i="15" l="1"/>
  <c r="AJ33" i="15"/>
  <c r="AJ52" i="15"/>
  <c r="AJ44" i="15"/>
  <c r="AJ45" i="15"/>
  <c r="AJ11" i="15"/>
  <c r="AJ22" i="15"/>
  <c r="AJ96" i="15"/>
  <c r="AJ16" i="15"/>
  <c r="AJ46" i="15"/>
  <c r="AI34" i="15"/>
  <c r="AI32" i="15" s="1"/>
  <c r="AJ12" i="15"/>
  <c r="AJ104" i="15"/>
  <c r="AJ14" i="15" s="1"/>
  <c r="AJ47" i="15"/>
  <c r="AJ20" i="15"/>
  <c r="AJ10" i="15"/>
  <c r="BI343" i="14"/>
  <c r="BJ338" i="14" s="1"/>
  <c r="BI341" i="14"/>
  <c r="AI108" i="15"/>
  <c r="AI109" i="15" s="1"/>
  <c r="AI110" i="15" s="1"/>
  <c r="AI15" i="15"/>
  <c r="AI97" i="15"/>
  <c r="AI134" i="14"/>
  <c r="AI135" i="14" s="1"/>
  <c r="AJ7" i="15" s="1"/>
  <c r="BH51" i="15"/>
  <c r="BJ21" i="15"/>
  <c r="BN4" i="15"/>
  <c r="BJ337" i="14"/>
  <c r="BL88" i="15"/>
  <c r="BH94" i="15"/>
  <c r="AJ98" i="15" l="1"/>
  <c r="BJ343" i="14"/>
  <c r="BK338" i="14" s="1"/>
  <c r="BJ341" i="14"/>
  <c r="AJ105" i="15"/>
  <c r="AJ6" i="15"/>
  <c r="AI136" i="14"/>
  <c r="AJ133" i="14" s="1"/>
  <c r="BO4" i="15"/>
  <c r="BP4" i="15" s="1"/>
  <c r="BN30" i="15"/>
  <c r="BK21" i="15"/>
  <c r="BI51" i="15"/>
  <c r="BK337" i="14"/>
  <c r="BM88" i="15"/>
  <c r="BI94" i="15"/>
  <c r="BK343" i="14" l="1"/>
  <c r="BL338" i="14" s="1"/>
  <c r="BK341" i="14"/>
  <c r="AJ15" i="15"/>
  <c r="AJ97" i="15"/>
  <c r="AJ23" i="15"/>
  <c r="AJ108" i="15"/>
  <c r="AJ109" i="15" s="1"/>
  <c r="AJ110" i="15" s="1"/>
  <c r="AK5" i="15"/>
  <c r="AJ134" i="14"/>
  <c r="AJ135" i="14" s="1"/>
  <c r="AK7" i="15" s="1"/>
  <c r="BO30" i="15"/>
  <c r="BL21" i="15"/>
  <c r="BJ51" i="15"/>
  <c r="BQ4" i="15"/>
  <c r="BP30" i="15"/>
  <c r="BL337" i="14"/>
  <c r="BN88" i="15"/>
  <c r="BJ94" i="15"/>
  <c r="BL343" i="14" l="1"/>
  <c r="BM338" i="14" s="1"/>
  <c r="BL341" i="14"/>
  <c r="AJ136" i="14"/>
  <c r="AK133" i="14" s="1"/>
  <c r="AK134" i="14" s="1"/>
  <c r="AK96" i="15"/>
  <c r="AK104" i="15"/>
  <c r="AK22" i="15"/>
  <c r="AK10" i="15"/>
  <c r="AJ34" i="15"/>
  <c r="AJ32" i="15" s="1"/>
  <c r="AK20" i="15"/>
  <c r="AK33" i="15"/>
  <c r="AK16" i="15"/>
  <c r="AK52" i="15"/>
  <c r="AK11" i="15"/>
  <c r="AK47" i="15"/>
  <c r="AK44" i="15"/>
  <c r="AL35" i="15"/>
  <c r="AK45" i="15"/>
  <c r="AK46" i="15"/>
  <c r="AK12" i="15"/>
  <c r="AL5" i="15"/>
  <c r="BK51" i="15"/>
  <c r="BM21" i="15"/>
  <c r="BM337" i="14"/>
  <c r="BO88" i="15"/>
  <c r="BR4" i="15"/>
  <c r="BQ30" i="15"/>
  <c r="BK94" i="15"/>
  <c r="AK98" i="15" l="1"/>
  <c r="BM343" i="14"/>
  <c r="BN338" i="14" s="1"/>
  <c r="BM341" i="14"/>
  <c r="AK105" i="15"/>
  <c r="AK23" i="15" s="1"/>
  <c r="AK14" i="15"/>
  <c r="AL96" i="15"/>
  <c r="AL104" i="15"/>
  <c r="AL47" i="15"/>
  <c r="AM35" i="15"/>
  <c r="AL12" i="15"/>
  <c r="AL33" i="15"/>
  <c r="AL44" i="15"/>
  <c r="AL10" i="15"/>
  <c r="AL45" i="15"/>
  <c r="AL20" i="15"/>
  <c r="AL22" i="15"/>
  <c r="AL16" i="15"/>
  <c r="AK34" i="15"/>
  <c r="AK32" i="15" s="1"/>
  <c r="AL52" i="15"/>
  <c r="AL11" i="15"/>
  <c r="AL46" i="15"/>
  <c r="AK6" i="15"/>
  <c r="AK135" i="14"/>
  <c r="AL7" i="15" s="1"/>
  <c r="AK136" i="14"/>
  <c r="AL133" i="14" s="1"/>
  <c r="AM5" i="15" s="1"/>
  <c r="BN21" i="15"/>
  <c r="BL51" i="15"/>
  <c r="BN337" i="14"/>
  <c r="BP88" i="15"/>
  <c r="BS4" i="15"/>
  <c r="BR30" i="15"/>
  <c r="BL94" i="15"/>
  <c r="AM96" i="15" l="1"/>
  <c r="AN35" i="15"/>
  <c r="AM52" i="15"/>
  <c r="AM44" i="15"/>
  <c r="AM104" i="15"/>
  <c r="AM14" i="15" s="1"/>
  <c r="AM16" i="15"/>
  <c r="AM11" i="15"/>
  <c r="AM47" i="15"/>
  <c r="AM20" i="15"/>
  <c r="AM22" i="15"/>
  <c r="AM33" i="15"/>
  <c r="AM46" i="15"/>
  <c r="AM10" i="15"/>
  <c r="AM12" i="15"/>
  <c r="AM45" i="15"/>
  <c r="AL34" i="15"/>
  <c r="AL32" i="15" s="1"/>
  <c r="BN343" i="14"/>
  <c r="BO338" i="14" s="1"/>
  <c r="BN341" i="14"/>
  <c r="AK108" i="15"/>
  <c r="AK109" i="15" s="1"/>
  <c r="AK110" i="15" s="1"/>
  <c r="AL105" i="15"/>
  <c r="AL23" i="15" s="1"/>
  <c r="AL6" i="15"/>
  <c r="AK15" i="15"/>
  <c r="AK97" i="15"/>
  <c r="AL98" i="15"/>
  <c r="AL14" i="15"/>
  <c r="AL134" i="14"/>
  <c r="AL135" i="14" s="1"/>
  <c r="AM7" i="15" s="1"/>
  <c r="BM51" i="15"/>
  <c r="BO21" i="15"/>
  <c r="BO337" i="14"/>
  <c r="BQ88" i="15"/>
  <c r="BS30" i="15"/>
  <c r="BT4" i="15"/>
  <c r="BM94" i="15"/>
  <c r="AM98" i="15" l="1"/>
  <c r="AL108" i="15"/>
  <c r="AL109" i="15" s="1"/>
  <c r="AL110" i="15" s="1"/>
  <c r="BO343" i="14"/>
  <c r="BP338" i="14" s="1"/>
  <c r="BO341" i="14"/>
  <c r="AM105" i="15"/>
  <c r="AM6" i="15"/>
  <c r="AL15" i="15"/>
  <c r="AL97" i="15"/>
  <c r="AL136" i="14"/>
  <c r="AM133" i="14" s="1"/>
  <c r="BP21" i="15"/>
  <c r="BN51" i="15"/>
  <c r="BU4" i="15"/>
  <c r="BT30" i="15"/>
  <c r="BP337" i="14"/>
  <c r="BR88" i="15"/>
  <c r="BN94" i="15"/>
  <c r="BP343" i="14" l="1"/>
  <c r="BQ338" i="14" s="1"/>
  <c r="BP341" i="14"/>
  <c r="AM15" i="15"/>
  <c r="AM97" i="15"/>
  <c r="AM23" i="15"/>
  <c r="AM108" i="15"/>
  <c r="AM109" i="15" s="1"/>
  <c r="AM110" i="15" s="1"/>
  <c r="AN5" i="15"/>
  <c r="AM134" i="14"/>
  <c r="AM135" i="14" s="1"/>
  <c r="AN7" i="15" s="1"/>
  <c r="BQ21" i="15"/>
  <c r="BO51" i="15"/>
  <c r="BQ337" i="14"/>
  <c r="BS88" i="15"/>
  <c r="BU30" i="15"/>
  <c r="BV4" i="15"/>
  <c r="BO94" i="15"/>
  <c r="BQ343" i="14" l="1"/>
  <c r="BR338" i="14" s="1"/>
  <c r="BQ341" i="14"/>
  <c r="AM136" i="14"/>
  <c r="AN133" i="14" s="1"/>
  <c r="AN134" i="14" s="1"/>
  <c r="AN96" i="15"/>
  <c r="AN104" i="15"/>
  <c r="AN12" i="15"/>
  <c r="AO35" i="15"/>
  <c r="AN44" i="15"/>
  <c r="AN52" i="15"/>
  <c r="AN33" i="15"/>
  <c r="AN20" i="15"/>
  <c r="AN22" i="15"/>
  <c r="AM34" i="15"/>
  <c r="AM32" i="15" s="1"/>
  <c r="AN46" i="15"/>
  <c r="AN11" i="15"/>
  <c r="AN10" i="15"/>
  <c r="AN16" i="15"/>
  <c r="AN47" i="15"/>
  <c r="AN45" i="15"/>
  <c r="AO5" i="15"/>
  <c r="BP51" i="15"/>
  <c r="BR21" i="15"/>
  <c r="BV30" i="15"/>
  <c r="BW4" i="15"/>
  <c r="BR337" i="14"/>
  <c r="BT88" i="15"/>
  <c r="BP94" i="15"/>
  <c r="BR343" i="14" l="1"/>
  <c r="BS338" i="14" s="1"/>
  <c r="BR341" i="14"/>
  <c r="AN135" i="14"/>
  <c r="AO7" i="15" s="1"/>
  <c r="AN136" i="14"/>
  <c r="AO133" i="14" s="1"/>
  <c r="AN105" i="15"/>
  <c r="AN23" i="15" s="1"/>
  <c r="AO104" i="15"/>
  <c r="AO96" i="15"/>
  <c r="AO44" i="15"/>
  <c r="AP35" i="15"/>
  <c r="AO33" i="15"/>
  <c r="AO12" i="15"/>
  <c r="AO20" i="15"/>
  <c r="AO11" i="15"/>
  <c r="AO16" i="15"/>
  <c r="AO10" i="15"/>
  <c r="AO45" i="15"/>
  <c r="AO46" i="15"/>
  <c r="AN34" i="15"/>
  <c r="AN32" i="15" s="1"/>
  <c r="AO52" i="15"/>
  <c r="AO22" i="15"/>
  <c r="AO47" i="15"/>
  <c r="AN6" i="15"/>
  <c r="AN98" i="15"/>
  <c r="AN108" i="15"/>
  <c r="AN109" i="15" s="1"/>
  <c r="AN110" i="15" s="1"/>
  <c r="AN14" i="15"/>
  <c r="BS21" i="15"/>
  <c r="BQ51" i="15"/>
  <c r="BW30" i="15"/>
  <c r="BX4" i="15"/>
  <c r="BS337" i="14"/>
  <c r="BU88" i="15"/>
  <c r="BQ94" i="15"/>
  <c r="AO134" i="14" l="1"/>
  <c r="AO135" i="14" s="1"/>
  <c r="AP7" i="15" s="1"/>
  <c r="AP5" i="15"/>
  <c r="AO105" i="15"/>
  <c r="AO23" i="15" s="1"/>
  <c r="BS343" i="14"/>
  <c r="BT338" i="14" s="1"/>
  <c r="BS341" i="14"/>
  <c r="AO6" i="15"/>
  <c r="AO97" i="15" s="1"/>
  <c r="AN15" i="15"/>
  <c r="AN97" i="15"/>
  <c r="AO98" i="15"/>
  <c r="AO14" i="15"/>
  <c r="BR51" i="15"/>
  <c r="BT21" i="15"/>
  <c r="BT337" i="14"/>
  <c r="BV88" i="15"/>
  <c r="BY4" i="15"/>
  <c r="BX30" i="15"/>
  <c r="BR94" i="15"/>
  <c r="AO136" i="14" l="1"/>
  <c r="AP133" i="14" s="1"/>
  <c r="AQ5" i="15" s="1"/>
  <c r="AO108" i="15"/>
  <c r="AO109" i="15" s="1"/>
  <c r="AO110" i="15" s="1"/>
  <c r="AQ45" i="15"/>
  <c r="AQ16" i="15"/>
  <c r="AQ10" i="15"/>
  <c r="AQ52" i="15"/>
  <c r="AQ44" i="15"/>
  <c r="AQ47" i="15"/>
  <c r="AP34" i="15"/>
  <c r="AQ96" i="15"/>
  <c r="AQ33" i="15"/>
  <c r="AQ46" i="15"/>
  <c r="AQ22" i="15"/>
  <c r="AQ104" i="15"/>
  <c r="AQ14" i="15" s="1"/>
  <c r="AQ11" i="15"/>
  <c r="AQ12" i="15"/>
  <c r="AR35" i="15"/>
  <c r="AQ20" i="15"/>
  <c r="AP96" i="15"/>
  <c r="AP10" i="15"/>
  <c r="AP46" i="15"/>
  <c r="AP45" i="15"/>
  <c r="AP16" i="15"/>
  <c r="AP104" i="15"/>
  <c r="AP14" i="15" s="1"/>
  <c r="AO34" i="15"/>
  <c r="AO32" i="15" s="1"/>
  <c r="AP22" i="15"/>
  <c r="AP12" i="15"/>
  <c r="AP20" i="15"/>
  <c r="AQ35" i="15"/>
  <c r="AP11" i="15"/>
  <c r="AP44" i="15"/>
  <c r="AP52" i="15"/>
  <c r="AP33" i="15"/>
  <c r="AP32" i="15" s="1"/>
  <c r="AP47" i="15"/>
  <c r="BT343" i="14"/>
  <c r="BU338" i="14" s="1"/>
  <c r="BT341" i="14"/>
  <c r="AO15" i="15"/>
  <c r="BS51" i="15"/>
  <c r="BU21" i="15"/>
  <c r="BZ4" i="15"/>
  <c r="BY30" i="15"/>
  <c r="BU337" i="14"/>
  <c r="BW88" i="15"/>
  <c r="BS94" i="15"/>
  <c r="AP134" i="14" l="1"/>
  <c r="AP135" i="14" s="1"/>
  <c r="AQ7" i="15" s="1"/>
  <c r="AP105" i="15"/>
  <c r="AP23" i="15" s="1"/>
  <c r="AP6" i="15"/>
  <c r="AQ98" i="15"/>
  <c r="AP108" i="15"/>
  <c r="AP109" i="15" s="1"/>
  <c r="AP110" i="15" s="1"/>
  <c r="AP98" i="15"/>
  <c r="BU343" i="14"/>
  <c r="BV338" i="14" s="1"/>
  <c r="BU341" i="14"/>
  <c r="AQ105" i="15"/>
  <c r="AQ6" i="15"/>
  <c r="BV21" i="15"/>
  <c r="BT51" i="15"/>
  <c r="BV337" i="14"/>
  <c r="BX88" i="15"/>
  <c r="CA4" i="15"/>
  <c r="BZ30" i="15"/>
  <c r="BT94" i="15"/>
  <c r="AP136" i="14" l="1"/>
  <c r="AQ133" i="14" s="1"/>
  <c r="AR5" i="15" s="1"/>
  <c r="AR46" i="15"/>
  <c r="AR16" i="15"/>
  <c r="AR22" i="15"/>
  <c r="AR11" i="15"/>
  <c r="AR96" i="15"/>
  <c r="AR20" i="15"/>
  <c r="AS35" i="15"/>
  <c r="AQ34" i="15"/>
  <c r="AQ32" i="15" s="1"/>
  <c r="AR104" i="15"/>
  <c r="AR14" i="15" s="1"/>
  <c r="AR33" i="15"/>
  <c r="AR10" i="15"/>
  <c r="AR47" i="15"/>
  <c r="AR44" i="15"/>
  <c r="AR52" i="15"/>
  <c r="AR12" i="15"/>
  <c r="AR45" i="15"/>
  <c r="AP15" i="15"/>
  <c r="AP97" i="15"/>
  <c r="BV343" i="14"/>
  <c r="BW338" i="14" s="1"/>
  <c r="BV341" i="14"/>
  <c r="AQ23" i="15"/>
  <c r="AQ108" i="15"/>
  <c r="AQ109" i="15" s="1"/>
  <c r="AQ110" i="15" s="1"/>
  <c r="AQ15" i="15"/>
  <c r="AQ97" i="15"/>
  <c r="AQ134" i="14"/>
  <c r="AQ135" i="14" s="1"/>
  <c r="AR7" i="15" s="1"/>
  <c r="BW21" i="15"/>
  <c r="BU51" i="15"/>
  <c r="BW337" i="14"/>
  <c r="BY88" i="15"/>
  <c r="CA30" i="15"/>
  <c r="CB4" i="15"/>
  <c r="BU94" i="15"/>
  <c r="AR98" i="15" l="1"/>
  <c r="BW343" i="14"/>
  <c r="BX338" i="14" s="1"/>
  <c r="BW341" i="14"/>
  <c r="AR105" i="15"/>
  <c r="AR6" i="15"/>
  <c r="AQ136" i="14"/>
  <c r="AR133" i="14" s="1"/>
  <c r="BX21" i="15"/>
  <c r="BV51" i="15"/>
  <c r="CC4" i="15"/>
  <c r="CB30" i="15"/>
  <c r="BX337" i="14"/>
  <c r="BZ88" i="15"/>
  <c r="BV94" i="15"/>
  <c r="BX343" i="14" l="1"/>
  <c r="BY338" i="14" s="1"/>
  <c r="BX341" i="14"/>
  <c r="AR15" i="15"/>
  <c r="AR97" i="15"/>
  <c r="AR23" i="15"/>
  <c r="AR108" i="15"/>
  <c r="AR109" i="15" s="1"/>
  <c r="AR110" i="15" s="1"/>
  <c r="AS5" i="15"/>
  <c r="AR134" i="14"/>
  <c r="AR135" i="14" s="1"/>
  <c r="AS7" i="15" s="1"/>
  <c r="BY21" i="15"/>
  <c r="BW51" i="15"/>
  <c r="BY337" i="14"/>
  <c r="CA88" i="15"/>
  <c r="CC30" i="15"/>
  <c r="CD4" i="15"/>
  <c r="BW94" i="15"/>
  <c r="BY343" i="14" l="1"/>
  <c r="BZ338" i="14" s="1"/>
  <c r="BY341" i="14"/>
  <c r="AR136" i="14"/>
  <c r="AS133" i="14" s="1"/>
  <c r="AS134" i="14" s="1"/>
  <c r="AS135" i="14" s="1"/>
  <c r="AT7" i="15" s="1"/>
  <c r="AS96" i="15"/>
  <c r="AS104" i="15"/>
  <c r="AS12" i="15"/>
  <c r="AS46" i="15"/>
  <c r="AS45" i="15"/>
  <c r="AS10" i="15"/>
  <c r="AS52" i="15"/>
  <c r="AS22" i="15"/>
  <c r="AS11" i="15"/>
  <c r="AS20" i="15"/>
  <c r="AS44" i="15"/>
  <c r="AT35" i="15"/>
  <c r="AR34" i="15"/>
  <c r="AR32" i="15" s="1"/>
  <c r="AS33" i="15"/>
  <c r="AS16" i="15"/>
  <c r="AS47" i="15"/>
  <c r="AT5" i="15"/>
  <c r="BX51" i="15"/>
  <c r="BZ21" i="15"/>
  <c r="CE4" i="15"/>
  <c r="CD30" i="15"/>
  <c r="BZ337" i="14"/>
  <c r="CB88" i="15"/>
  <c r="BX94" i="15"/>
  <c r="BZ343" i="14" l="1"/>
  <c r="CA338" i="14" s="1"/>
  <c r="BZ341" i="14"/>
  <c r="AS105" i="15"/>
  <c r="AS23" i="15" s="1"/>
  <c r="AS14" i="15"/>
  <c r="AS6" i="15"/>
  <c r="AT96" i="15"/>
  <c r="AT104" i="15"/>
  <c r="AT46" i="15"/>
  <c r="AT44" i="15"/>
  <c r="AT22" i="15"/>
  <c r="AT16" i="15"/>
  <c r="AT45" i="15"/>
  <c r="AT33" i="15"/>
  <c r="AT20" i="15"/>
  <c r="AT47" i="15"/>
  <c r="AU35" i="15"/>
  <c r="AS34" i="15"/>
  <c r="AS32" i="15" s="1"/>
  <c r="AT12" i="15"/>
  <c r="AT11" i="15"/>
  <c r="AT10" i="15"/>
  <c r="AT52" i="15"/>
  <c r="AS98" i="15"/>
  <c r="AS136" i="14"/>
  <c r="AT133" i="14" s="1"/>
  <c r="AT134" i="14" s="1"/>
  <c r="AU5" i="15"/>
  <c r="CA21" i="15"/>
  <c r="BY51" i="15"/>
  <c r="CE30" i="15"/>
  <c r="CF4" i="15"/>
  <c r="CA337" i="14"/>
  <c r="CC88" i="15"/>
  <c r="BY94" i="15"/>
  <c r="CA343" i="14" l="1"/>
  <c r="CB338" i="14" s="1"/>
  <c r="CA341" i="14"/>
  <c r="AT98" i="15"/>
  <c r="AS108" i="15"/>
  <c r="AS109" i="15" s="1"/>
  <c r="AS110" i="15" s="1"/>
  <c r="AT105" i="15"/>
  <c r="AT23" i="15" s="1"/>
  <c r="AT14" i="15"/>
  <c r="AT6" i="15"/>
  <c r="AU96" i="15"/>
  <c r="AU104" i="15"/>
  <c r="AU11" i="15"/>
  <c r="AU16" i="15"/>
  <c r="AU22" i="15"/>
  <c r="AU10" i="15"/>
  <c r="AU45" i="15"/>
  <c r="AU47" i="15"/>
  <c r="AU12" i="15"/>
  <c r="AU52" i="15"/>
  <c r="AU44" i="15"/>
  <c r="AU46" i="15"/>
  <c r="AT34" i="15"/>
  <c r="AT32" i="15" s="1"/>
  <c r="AU33" i="15"/>
  <c r="AV35" i="15"/>
  <c r="AU20" i="15"/>
  <c r="AS15" i="15"/>
  <c r="AS97" i="15"/>
  <c r="AT135" i="14"/>
  <c r="AU7" i="15" s="1"/>
  <c r="AT136" i="14"/>
  <c r="AU133" i="14" s="1"/>
  <c r="CB21" i="15"/>
  <c r="BZ51" i="15"/>
  <c r="CB337" i="14"/>
  <c r="CD88" i="15"/>
  <c r="CG4" i="15"/>
  <c r="CF30" i="15"/>
  <c r="BZ94" i="15"/>
  <c r="AT108" i="15" l="1"/>
  <c r="AT109" i="15" s="1"/>
  <c r="AT110" i="15" s="1"/>
  <c r="CB343" i="14"/>
  <c r="CC338" i="14" s="1"/>
  <c r="CB341" i="14"/>
  <c r="AU98" i="15"/>
  <c r="AT97" i="15"/>
  <c r="AT15" i="15"/>
  <c r="AU105" i="15"/>
  <c r="AU23" i="15" s="1"/>
  <c r="AU6" i="15"/>
  <c r="AU14" i="15"/>
  <c r="AV5" i="15"/>
  <c r="AU134" i="14"/>
  <c r="AU135" i="14" s="1"/>
  <c r="AV7" i="15" s="1"/>
  <c r="CA51" i="15"/>
  <c r="CC21" i="15"/>
  <c r="CH4" i="15"/>
  <c r="CG30" i="15"/>
  <c r="CC337" i="14"/>
  <c r="CE88" i="15"/>
  <c r="CA94" i="15"/>
  <c r="CC343" i="14" l="1"/>
  <c r="CD338" i="14" s="1"/>
  <c r="CC341" i="14"/>
  <c r="AU136" i="14"/>
  <c r="AV133" i="14" s="1"/>
  <c r="AV134" i="14" s="1"/>
  <c r="AU108" i="15"/>
  <c r="AU109" i="15" s="1"/>
  <c r="AU110" i="15" s="1"/>
  <c r="AV96" i="15"/>
  <c r="AV104" i="15"/>
  <c r="AV16" i="15"/>
  <c r="AV47" i="15"/>
  <c r="AV33" i="15"/>
  <c r="AV11" i="15"/>
  <c r="AV44" i="15"/>
  <c r="AV46" i="15"/>
  <c r="AV20" i="15"/>
  <c r="AV45" i="15"/>
  <c r="AW35" i="15"/>
  <c r="AV12" i="15"/>
  <c r="AV22" i="15"/>
  <c r="AU34" i="15"/>
  <c r="AU32" i="15" s="1"/>
  <c r="AV10" i="15"/>
  <c r="AV52" i="15"/>
  <c r="AU15" i="15"/>
  <c r="AU97" i="15"/>
  <c r="AW5" i="15"/>
  <c r="CD21" i="15"/>
  <c r="CB51" i="15"/>
  <c r="CI4" i="15"/>
  <c r="CH30" i="15"/>
  <c r="CD337" i="14"/>
  <c r="CF88" i="15"/>
  <c r="CB94" i="15"/>
  <c r="CD343" i="14" l="1"/>
  <c r="CE338" i="14" s="1"/>
  <c r="CD341" i="14"/>
  <c r="AV98" i="15"/>
  <c r="AV105" i="15"/>
  <c r="AV23" i="15" s="1"/>
  <c r="AV6" i="15"/>
  <c r="AV14" i="15"/>
  <c r="AW96" i="15"/>
  <c r="AW104" i="15"/>
  <c r="AW47" i="15"/>
  <c r="AW22" i="15"/>
  <c r="AW45" i="15"/>
  <c r="AW46" i="15"/>
  <c r="AW12" i="15"/>
  <c r="AX35" i="15"/>
  <c r="AW16" i="15"/>
  <c r="AW20" i="15"/>
  <c r="AW44" i="15"/>
  <c r="AW52" i="15"/>
  <c r="AW10" i="15"/>
  <c r="AV34" i="15"/>
  <c r="AV32" i="15" s="1"/>
  <c r="AW33" i="15"/>
  <c r="AW11" i="15"/>
  <c r="AV135" i="14"/>
  <c r="AW7" i="15" s="1"/>
  <c r="AV136" i="14"/>
  <c r="AW133" i="14" s="1"/>
  <c r="CE21" i="15"/>
  <c r="CC51" i="15"/>
  <c r="CE337" i="14"/>
  <c r="CG88" i="15"/>
  <c r="CI30" i="15"/>
  <c r="CJ4" i="15"/>
  <c r="CC94" i="15"/>
  <c r="CE343" i="14" l="1"/>
  <c r="CF338" i="14" s="1"/>
  <c r="CE341" i="14"/>
  <c r="AW98" i="15"/>
  <c r="AV108" i="15"/>
  <c r="AV109" i="15" s="1"/>
  <c r="AV110" i="15" s="1"/>
  <c r="AW105" i="15"/>
  <c r="AW23" i="15" s="1"/>
  <c r="AW6" i="15"/>
  <c r="AW14" i="15"/>
  <c r="AV15" i="15"/>
  <c r="AV97" i="15"/>
  <c r="AX5" i="15"/>
  <c r="AW134" i="14"/>
  <c r="AW135" i="14" s="1"/>
  <c r="AX7" i="15" s="1"/>
  <c r="CF21" i="15"/>
  <c r="CD51" i="15"/>
  <c r="CK4" i="15"/>
  <c r="CJ30" i="15"/>
  <c r="CF337" i="14"/>
  <c r="CH88" i="15"/>
  <c r="CD94" i="15"/>
  <c r="CF343" i="14" l="1"/>
  <c r="CG338" i="14" s="1"/>
  <c r="CF341" i="14"/>
  <c r="AW108" i="15"/>
  <c r="AW109" i="15" s="1"/>
  <c r="AW110" i="15" s="1"/>
  <c r="AW136" i="14"/>
  <c r="AX133" i="14" s="1"/>
  <c r="AX96" i="15"/>
  <c r="AX104" i="15"/>
  <c r="AX33" i="15"/>
  <c r="AX16" i="15"/>
  <c r="AX46" i="15"/>
  <c r="AX12" i="15"/>
  <c r="AX10" i="15"/>
  <c r="AX47" i="15"/>
  <c r="AX20" i="15"/>
  <c r="AX11" i="15"/>
  <c r="AX22" i="15"/>
  <c r="AW34" i="15"/>
  <c r="AW32" i="15" s="1"/>
  <c r="AX45" i="15"/>
  <c r="AX44" i="15"/>
  <c r="AX52" i="15"/>
  <c r="AY35" i="15"/>
  <c r="AW97" i="15"/>
  <c r="AW15" i="15"/>
  <c r="CE51" i="15"/>
  <c r="CG21" i="15"/>
  <c r="CK30" i="15"/>
  <c r="CL4" i="15"/>
  <c r="CG337" i="14"/>
  <c r="CI88" i="15"/>
  <c r="CE94" i="15"/>
  <c r="AX134" i="14" l="1"/>
  <c r="AX135" i="14" s="1"/>
  <c r="AY7" i="15" s="1"/>
  <c r="AY5" i="15"/>
  <c r="CG343" i="14"/>
  <c r="CH338" i="14" s="1"/>
  <c r="CG341" i="14"/>
  <c r="AX105" i="15"/>
  <c r="AX23" i="15" s="1"/>
  <c r="AX14" i="15"/>
  <c r="AX6" i="15"/>
  <c r="AX98" i="15"/>
  <c r="CH21" i="15"/>
  <c r="CF51" i="15"/>
  <c r="CM4" i="15"/>
  <c r="CL30" i="15"/>
  <c r="CH337" i="14"/>
  <c r="CJ88" i="15"/>
  <c r="CF94" i="15"/>
  <c r="AX136" i="14" l="1"/>
  <c r="AY133" i="14" s="1"/>
  <c r="AY134" i="14" s="1"/>
  <c r="AY135" i="14" s="1"/>
  <c r="AZ7" i="15" s="1"/>
  <c r="AZ5" i="15"/>
  <c r="AY96" i="15"/>
  <c r="AY11" i="15"/>
  <c r="AY16" i="15"/>
  <c r="AY52" i="15"/>
  <c r="AY104" i="15"/>
  <c r="AY22" i="15"/>
  <c r="AY45" i="15"/>
  <c r="AY46" i="15"/>
  <c r="AZ35" i="15"/>
  <c r="AY12" i="15"/>
  <c r="AY44" i="15"/>
  <c r="AY20" i="15"/>
  <c r="AY47" i="15"/>
  <c r="AX34" i="15"/>
  <c r="AX32" i="15" s="1"/>
  <c r="AY33" i="15"/>
  <c r="AY10" i="15"/>
  <c r="AY6" i="15" s="1"/>
  <c r="CH343" i="14"/>
  <c r="CI338" i="14" s="1"/>
  <c r="CH341" i="14"/>
  <c r="AX108" i="15"/>
  <c r="AX109" i="15" s="1"/>
  <c r="AX110" i="15" s="1"/>
  <c r="AX15" i="15"/>
  <c r="AX97" i="15"/>
  <c r="CG51" i="15"/>
  <c r="CI21" i="15"/>
  <c r="CI337" i="14"/>
  <c r="CK88" i="15"/>
  <c r="CM30" i="15"/>
  <c r="CN4" i="15"/>
  <c r="CG94" i="15"/>
  <c r="AY136" i="14" l="1"/>
  <c r="AZ133" i="14" s="1"/>
  <c r="AZ134" i="14"/>
  <c r="AZ135" i="14" s="1"/>
  <c r="BA7" i="15" s="1"/>
  <c r="BA5" i="15"/>
  <c r="AY105" i="15"/>
  <c r="AY23" i="15" s="1"/>
  <c r="AY14" i="15"/>
  <c r="AY15" i="15" s="1"/>
  <c r="AZ20" i="15"/>
  <c r="AZ44" i="15"/>
  <c r="AZ10" i="15"/>
  <c r="AZ11" i="15"/>
  <c r="AZ47" i="15"/>
  <c r="AZ16" i="15"/>
  <c r="AZ96" i="15"/>
  <c r="BA35" i="15"/>
  <c r="AZ45" i="15"/>
  <c r="AZ33" i="15"/>
  <c r="AZ104" i="15"/>
  <c r="AZ14" i="15" s="1"/>
  <c r="AZ46" i="15"/>
  <c r="AZ52" i="15"/>
  <c r="AY34" i="15"/>
  <c r="AY32" i="15" s="1"/>
  <c r="AZ12" i="15"/>
  <c r="AZ22" i="15"/>
  <c r="AY97" i="15"/>
  <c r="AY98" i="15"/>
  <c r="CI343" i="14"/>
  <c r="CJ338" i="14" s="1"/>
  <c r="CI341" i="14"/>
  <c r="AZ136" i="14"/>
  <c r="BA133" i="14" s="1"/>
  <c r="CJ21" i="15"/>
  <c r="CH51" i="15"/>
  <c r="CJ337" i="14"/>
  <c r="CL88" i="15"/>
  <c r="CO4" i="15"/>
  <c r="CN30" i="15"/>
  <c r="CH94" i="15"/>
  <c r="BA134" i="14" l="1"/>
  <c r="BA135" i="14" s="1"/>
  <c r="BB7" i="15" s="1"/>
  <c r="BB5" i="15"/>
  <c r="AZ98" i="15"/>
  <c r="BA104" i="15"/>
  <c r="BA33" i="15"/>
  <c r="BA47" i="15"/>
  <c r="BA16" i="15"/>
  <c r="BA12" i="15"/>
  <c r="BA10" i="15"/>
  <c r="BA44" i="15"/>
  <c r="BB35" i="15"/>
  <c r="AZ34" i="15"/>
  <c r="AZ32" i="15" s="1"/>
  <c r="BA20" i="15"/>
  <c r="BA45" i="15"/>
  <c r="BA96" i="15"/>
  <c r="BA22" i="15"/>
  <c r="BA11" i="15"/>
  <c r="BA46" i="15"/>
  <c r="BA52" i="15"/>
  <c r="AZ6" i="15"/>
  <c r="AZ105" i="15"/>
  <c r="AY108" i="15"/>
  <c r="AY109" i="15" s="1"/>
  <c r="AY110" i="15" s="1"/>
  <c r="CJ343" i="14"/>
  <c r="CK338" i="14" s="1"/>
  <c r="CJ341" i="14"/>
  <c r="BA136" i="14"/>
  <c r="BB133" i="14" s="1"/>
  <c r="CK21" i="15"/>
  <c r="CI51" i="15"/>
  <c r="CK337" i="14"/>
  <c r="CM88" i="15"/>
  <c r="CP4" i="15"/>
  <c r="CO30" i="15"/>
  <c r="CI94" i="15"/>
  <c r="AZ15" i="15" l="1"/>
  <c r="AZ97" i="15"/>
  <c r="BA14" i="15"/>
  <c r="BA98" i="15"/>
  <c r="BB22" i="15"/>
  <c r="BB16" i="15"/>
  <c r="BB20" i="15"/>
  <c r="BB47" i="15"/>
  <c r="BC35" i="15"/>
  <c r="BB45" i="15"/>
  <c r="BB44" i="15"/>
  <c r="BB52" i="15"/>
  <c r="BB33" i="15"/>
  <c r="BB96" i="15"/>
  <c r="BB46" i="15"/>
  <c r="BB12" i="15"/>
  <c r="BB10" i="15"/>
  <c r="BA34" i="15"/>
  <c r="BA32" i="15" s="1"/>
  <c r="BB104" i="15"/>
  <c r="BB14" i="15" s="1"/>
  <c r="BB11" i="15"/>
  <c r="BB134" i="14"/>
  <c r="BB135" i="14" s="1"/>
  <c r="BC7" i="15" s="1"/>
  <c r="BC5" i="15"/>
  <c r="AZ23" i="15"/>
  <c r="AZ108" i="15"/>
  <c r="AZ109" i="15" s="1"/>
  <c r="AZ110" i="15" s="1"/>
  <c r="BA105" i="15"/>
  <c r="BA23" i="15" s="1"/>
  <c r="BA6" i="15"/>
  <c r="CK343" i="14"/>
  <c r="CL338" i="14" s="1"/>
  <c r="CK341" i="14"/>
  <c r="BB136" i="14"/>
  <c r="BC133" i="14" s="1"/>
  <c r="BC134" i="14" s="1"/>
  <c r="CL21" i="15"/>
  <c r="CJ51" i="15"/>
  <c r="CQ4" i="15"/>
  <c r="CP30" i="15"/>
  <c r="CL337" i="14"/>
  <c r="CN88" i="15"/>
  <c r="CJ94" i="15"/>
  <c r="BA108" i="15" l="1"/>
  <c r="BA109" i="15" s="1"/>
  <c r="BA110" i="15" s="1"/>
  <c r="BA15" i="15"/>
  <c r="BA97" i="15"/>
  <c r="BC96" i="15"/>
  <c r="BC11" i="15"/>
  <c r="BC10" i="15"/>
  <c r="BC12" i="15"/>
  <c r="BC104" i="15"/>
  <c r="BC14" i="15" s="1"/>
  <c r="BC16" i="15"/>
  <c r="BC46" i="15"/>
  <c r="BC33" i="15"/>
  <c r="BC45" i="15"/>
  <c r="BC22" i="15"/>
  <c r="BD35" i="15"/>
  <c r="BC52" i="15"/>
  <c r="BC44" i="15"/>
  <c r="BC47" i="15"/>
  <c r="BB34" i="15"/>
  <c r="BB32" i="15" s="1"/>
  <c r="BC20" i="15"/>
  <c r="BB98" i="15"/>
  <c r="BB6" i="15"/>
  <c r="BB105" i="15"/>
  <c r="BD5" i="15"/>
  <c r="BD104" i="15" s="1"/>
  <c r="BD14" i="15" s="1"/>
  <c r="CL343" i="14"/>
  <c r="CM338" i="14" s="1"/>
  <c r="CL341" i="14"/>
  <c r="BC136" i="14"/>
  <c r="BD133" i="14" s="1"/>
  <c r="BC135" i="14"/>
  <c r="BD7" i="15" s="1"/>
  <c r="BD16" i="15"/>
  <c r="BD12" i="15"/>
  <c r="BD10" i="15"/>
  <c r="CM21" i="15"/>
  <c r="CK51" i="15"/>
  <c r="CM337" i="14"/>
  <c r="CO88" i="15"/>
  <c r="CQ30" i="15"/>
  <c r="CR4" i="15"/>
  <c r="CK94" i="15"/>
  <c r="BD22" i="15" l="1"/>
  <c r="BD20" i="15"/>
  <c r="BD45" i="15"/>
  <c r="BD47" i="15"/>
  <c r="BB23" i="15"/>
  <c r="BB108" i="15"/>
  <c r="BB109" i="15" s="1"/>
  <c r="BB110" i="15" s="1"/>
  <c r="BC6" i="15"/>
  <c r="BD96" i="15"/>
  <c r="BE35" i="15"/>
  <c r="BC34" i="15"/>
  <c r="BC32" i="15" s="1"/>
  <c r="BD52" i="15"/>
  <c r="BD46" i="15"/>
  <c r="BB15" i="15"/>
  <c r="BB97" i="15"/>
  <c r="BC98" i="15"/>
  <c r="BD11" i="15"/>
  <c r="BD105" i="15" s="1"/>
  <c r="BD23" i="15" s="1"/>
  <c r="BD44" i="15"/>
  <c r="BD33" i="15"/>
  <c r="BC105" i="15"/>
  <c r="CM343" i="14"/>
  <c r="CN338" i="14" s="1"/>
  <c r="CM341" i="14"/>
  <c r="BD98" i="15"/>
  <c r="BD134" i="14"/>
  <c r="BD135" i="14" s="1"/>
  <c r="BE7" i="15" s="1"/>
  <c r="BE5" i="15"/>
  <c r="CL51" i="15"/>
  <c r="CN21" i="15"/>
  <c r="CN337" i="14"/>
  <c r="CP88" i="15"/>
  <c r="CS4" i="15"/>
  <c r="CR30" i="15"/>
  <c r="CL94" i="15"/>
  <c r="BD6" i="15" l="1"/>
  <c r="BC23" i="15"/>
  <c r="BC108" i="15"/>
  <c r="BC109" i="15" s="1"/>
  <c r="BC110" i="15" s="1"/>
  <c r="BC15" i="15"/>
  <c r="BC97" i="15"/>
  <c r="CN343" i="14"/>
  <c r="CO338" i="14" s="1"/>
  <c r="CN341" i="14"/>
  <c r="BD108" i="15"/>
  <c r="BD109" i="15" s="1"/>
  <c r="BD110" i="15" s="1"/>
  <c r="BD15" i="15"/>
  <c r="BD97" i="15"/>
  <c r="BE96" i="15"/>
  <c r="BE104" i="15"/>
  <c r="BE14" i="15" s="1"/>
  <c r="BD136" i="14"/>
  <c r="BE133" i="14" s="1"/>
  <c r="BE16" i="15"/>
  <c r="BE47" i="15"/>
  <c r="BE46" i="15"/>
  <c r="BE22" i="15"/>
  <c r="BE12" i="15"/>
  <c r="BD34" i="15"/>
  <c r="BD32" i="15" s="1"/>
  <c r="BE45" i="15"/>
  <c r="BE33" i="15"/>
  <c r="BE20" i="15"/>
  <c r="BE10" i="15"/>
  <c r="BE52" i="15"/>
  <c r="BF35" i="15"/>
  <c r="BE11" i="15"/>
  <c r="BE44" i="15"/>
  <c r="CM51" i="15"/>
  <c r="CO21" i="15"/>
  <c r="CS30" i="15"/>
  <c r="CT4" i="15"/>
  <c r="CO337" i="14"/>
  <c r="CQ88" i="15"/>
  <c r="CM94" i="15"/>
  <c r="BE105" i="15" l="1"/>
  <c r="BE23" i="15" s="1"/>
  <c r="CO343" i="14"/>
  <c r="CP338" i="14" s="1"/>
  <c r="CO341" i="14"/>
  <c r="BE98" i="15"/>
  <c r="BE108" i="15"/>
  <c r="BE109" i="15" s="1"/>
  <c r="BE110" i="15" s="1"/>
  <c r="BE6" i="15"/>
  <c r="BE134" i="14"/>
  <c r="BE135" i="14" s="1"/>
  <c r="BF7" i="15" s="1"/>
  <c r="BF5" i="15"/>
  <c r="CN51" i="15"/>
  <c r="CP21" i="15"/>
  <c r="CP337" i="14"/>
  <c r="CR88" i="15"/>
  <c r="CU4" i="15"/>
  <c r="CT30" i="15"/>
  <c r="CN94" i="15"/>
  <c r="CP341" i="14" l="1"/>
  <c r="CP343" i="14"/>
  <c r="CQ338" i="14" s="1"/>
  <c r="BE15" i="15"/>
  <c r="BE97" i="15"/>
  <c r="BF96" i="15"/>
  <c r="BF104" i="15"/>
  <c r="BF14" i="15" s="1"/>
  <c r="BE136" i="14"/>
  <c r="BF133" i="14" s="1"/>
  <c r="BF134" i="14" s="1"/>
  <c r="BG5" i="15"/>
  <c r="BF11" i="15"/>
  <c r="BF45" i="15"/>
  <c r="BF33" i="15"/>
  <c r="BF46" i="15"/>
  <c r="BE34" i="15"/>
  <c r="BE32" i="15" s="1"/>
  <c r="BF22" i="15"/>
  <c r="BF44" i="15"/>
  <c r="BF16" i="15"/>
  <c r="BF47" i="15"/>
  <c r="BF10" i="15"/>
  <c r="BF20" i="15"/>
  <c r="BF12" i="15"/>
  <c r="BF52" i="15"/>
  <c r="BG35" i="15"/>
  <c r="CO51" i="15"/>
  <c r="CQ21" i="15"/>
  <c r="CQ337" i="14"/>
  <c r="CS88" i="15"/>
  <c r="CU30" i="15"/>
  <c r="CV4" i="15"/>
  <c r="CO94" i="15"/>
  <c r="CQ341" i="14" l="1"/>
  <c r="CQ343" i="14"/>
  <c r="CR338" i="14" s="1"/>
  <c r="BF105" i="15"/>
  <c r="BF23" i="15" s="1"/>
  <c r="BF98" i="15"/>
  <c r="BG96" i="15"/>
  <c r="BG104" i="15"/>
  <c r="BF108" i="15"/>
  <c r="BF109" i="15" s="1"/>
  <c r="BF110" i="15" s="1"/>
  <c r="BF135" i="14"/>
  <c r="BG7" i="15" s="1"/>
  <c r="BF136" i="14"/>
  <c r="BG133" i="14" s="1"/>
  <c r="BG134" i="14" s="1"/>
  <c r="BG135" i="14" s="1"/>
  <c r="BH7" i="15" s="1"/>
  <c r="BF6" i="15"/>
  <c r="BH5" i="15"/>
  <c r="BG11" i="15"/>
  <c r="BH35" i="15"/>
  <c r="BF34" i="15"/>
  <c r="BF32" i="15" s="1"/>
  <c r="BG33" i="15"/>
  <c r="BG47" i="15"/>
  <c r="BG10" i="15"/>
  <c r="BG16" i="15"/>
  <c r="BG20" i="15"/>
  <c r="BG22" i="15"/>
  <c r="BG52" i="15"/>
  <c r="BG44" i="15"/>
  <c r="BG46" i="15"/>
  <c r="BG45" i="15"/>
  <c r="BG12" i="15"/>
  <c r="CR21" i="15"/>
  <c r="CP51" i="15"/>
  <c r="CW4" i="15"/>
  <c r="CV30" i="15"/>
  <c r="CR337" i="14"/>
  <c r="CT88" i="15"/>
  <c r="CP94" i="15"/>
  <c r="CR341" i="14" l="1"/>
  <c r="CR343" i="14"/>
  <c r="CS338" i="14" s="1"/>
  <c r="BG98" i="15"/>
  <c r="BF15" i="15"/>
  <c r="BF97" i="15"/>
  <c r="BH96" i="15"/>
  <c r="BH104" i="15"/>
  <c r="BG14" i="15"/>
  <c r="BG105" i="15"/>
  <c r="BG23" i="15" s="1"/>
  <c r="BG136" i="14"/>
  <c r="BH133" i="14" s="1"/>
  <c r="BH134" i="14" s="1"/>
  <c r="BH135" i="14" s="1"/>
  <c r="BI7" i="15" s="1"/>
  <c r="BG6" i="15"/>
  <c r="BH44" i="15"/>
  <c r="BH16" i="15"/>
  <c r="BH45" i="15"/>
  <c r="BG34" i="15"/>
  <c r="BG32" i="15" s="1"/>
  <c r="BH10" i="15"/>
  <c r="BH22" i="15"/>
  <c r="BH11" i="15"/>
  <c r="BH46" i="15"/>
  <c r="BH20" i="15"/>
  <c r="BH47" i="15"/>
  <c r="BI35" i="15"/>
  <c r="BH52" i="15"/>
  <c r="BH33" i="15"/>
  <c r="BH12" i="15"/>
  <c r="BI5" i="15"/>
  <c r="CQ51" i="15"/>
  <c r="CS21" i="15"/>
  <c r="CS337" i="14"/>
  <c r="CU88" i="15"/>
  <c r="CX4" i="15"/>
  <c r="CW30" i="15"/>
  <c r="CQ94" i="15"/>
  <c r="CS343" i="14" l="1"/>
  <c r="CT338" i="14" s="1"/>
  <c r="CS341" i="14"/>
  <c r="BG108" i="15"/>
  <c r="BG109" i="15" s="1"/>
  <c r="BG110" i="15" s="1"/>
  <c r="BH105" i="15"/>
  <c r="BH23" i="15" s="1"/>
  <c r="BH14" i="15"/>
  <c r="BI96" i="15"/>
  <c r="BI104" i="15"/>
  <c r="BI14" i="15" s="1"/>
  <c r="BG15" i="15"/>
  <c r="BG97" i="15"/>
  <c r="BH98" i="15"/>
  <c r="BH6" i="15"/>
  <c r="BH97" i="15" s="1"/>
  <c r="BI20" i="15"/>
  <c r="BI46" i="15"/>
  <c r="BI33" i="15"/>
  <c r="BI52" i="15"/>
  <c r="BJ35" i="15"/>
  <c r="BI44" i="15"/>
  <c r="BI10" i="15"/>
  <c r="BI45" i="15"/>
  <c r="BI16" i="15"/>
  <c r="BI11" i="15"/>
  <c r="BH34" i="15"/>
  <c r="BH32" i="15" s="1"/>
  <c r="BI12" i="15"/>
  <c r="BI47" i="15"/>
  <c r="BI22" i="15"/>
  <c r="BH136" i="14"/>
  <c r="BI133" i="14" s="1"/>
  <c r="CR51" i="15"/>
  <c r="CT21" i="15"/>
  <c r="CY4" i="15"/>
  <c r="CX30" i="15"/>
  <c r="CT337" i="14"/>
  <c r="CV88" i="15"/>
  <c r="CR94" i="15"/>
  <c r="CT343" i="14" l="1"/>
  <c r="CU338" i="14" s="1"/>
  <c r="CT341" i="14"/>
  <c r="BH108" i="15"/>
  <c r="BH109" i="15" s="1"/>
  <c r="BH110" i="15" s="1"/>
  <c r="BI105" i="15"/>
  <c r="BI23" i="15" s="1"/>
  <c r="BI98" i="15"/>
  <c r="BI6" i="15"/>
  <c r="BH15" i="15"/>
  <c r="BJ5" i="15"/>
  <c r="BI134" i="14"/>
  <c r="BI135" i="14" s="1"/>
  <c r="BJ7" i="15" s="1"/>
  <c r="CS51" i="15"/>
  <c r="CU21" i="15"/>
  <c r="CU337" i="14"/>
  <c r="CW88" i="15"/>
  <c r="CY30" i="15"/>
  <c r="CZ4" i="15"/>
  <c r="CS94" i="15"/>
  <c r="CU343" i="14" l="1"/>
  <c r="CV338" i="14" s="1"/>
  <c r="CU341" i="14"/>
  <c r="BI108" i="15"/>
  <c r="BI109" i="15" s="1"/>
  <c r="BI110" i="15" s="1"/>
  <c r="BI15" i="15"/>
  <c r="BI97" i="15"/>
  <c r="BJ104" i="15"/>
  <c r="BJ96" i="15"/>
  <c r="BI136" i="14"/>
  <c r="BJ133" i="14" s="1"/>
  <c r="BJ134" i="14" s="1"/>
  <c r="BJ135" i="14" s="1"/>
  <c r="BK7" i="15" s="1"/>
  <c r="BJ46" i="15"/>
  <c r="BJ10" i="15"/>
  <c r="BJ44" i="15"/>
  <c r="BJ11" i="15"/>
  <c r="BJ33" i="15"/>
  <c r="BJ47" i="15"/>
  <c r="BJ12" i="15"/>
  <c r="BJ20" i="15"/>
  <c r="BJ52" i="15"/>
  <c r="BJ16" i="15"/>
  <c r="BJ45" i="15"/>
  <c r="BI34" i="15"/>
  <c r="BI32" i="15" s="1"/>
  <c r="BJ22" i="15"/>
  <c r="BK35" i="15"/>
  <c r="CV21" i="15"/>
  <c r="CT51" i="15"/>
  <c r="DA4" i="15"/>
  <c r="CZ30" i="15"/>
  <c r="CV337" i="14"/>
  <c r="CX88" i="15"/>
  <c r="CT94" i="15"/>
  <c r="BK5" i="15" l="1"/>
  <c r="BK104" i="15" s="1"/>
  <c r="BK14" i="15" s="1"/>
  <c r="CV343" i="14"/>
  <c r="CW338" i="14" s="1"/>
  <c r="CV341" i="14"/>
  <c r="BJ105" i="15"/>
  <c r="BJ23" i="15" s="1"/>
  <c r="BK96" i="15"/>
  <c r="BJ14" i="15"/>
  <c r="BJ98" i="15"/>
  <c r="BJ136" i="14"/>
  <c r="BK133" i="14" s="1"/>
  <c r="BK134" i="14" s="1"/>
  <c r="BJ6" i="15"/>
  <c r="BK16" i="15"/>
  <c r="BK12" i="15"/>
  <c r="BK47" i="15"/>
  <c r="BL35" i="15"/>
  <c r="BK22" i="15"/>
  <c r="BK44" i="15"/>
  <c r="BK52" i="15"/>
  <c r="BK46" i="15"/>
  <c r="BK10" i="15"/>
  <c r="BK45" i="15"/>
  <c r="BL5" i="15"/>
  <c r="CW21" i="15"/>
  <c r="CU51" i="15"/>
  <c r="CW337" i="14"/>
  <c r="CY88" i="15"/>
  <c r="DA30" i="15"/>
  <c r="DB4" i="15"/>
  <c r="CU94" i="15"/>
  <c r="BK20" i="15" l="1"/>
  <c r="BK98" i="15" s="1"/>
  <c r="BK11" i="15"/>
  <c r="BK105" i="15" s="1"/>
  <c r="BK23" i="15" s="1"/>
  <c r="BJ34" i="15"/>
  <c r="BK33" i="15"/>
  <c r="CW343" i="14"/>
  <c r="CX338" i="14" s="1"/>
  <c r="CW341" i="14"/>
  <c r="BJ108" i="15"/>
  <c r="BJ109" i="15" s="1"/>
  <c r="BJ110" i="15" s="1"/>
  <c r="BL96" i="15"/>
  <c r="BL104" i="15"/>
  <c r="BL14" i="15" s="1"/>
  <c r="BJ15" i="15"/>
  <c r="BJ97" i="15"/>
  <c r="BK6" i="15"/>
  <c r="BL22" i="15"/>
  <c r="BL33" i="15"/>
  <c r="BL20" i="15"/>
  <c r="BL12" i="15"/>
  <c r="BL52" i="15"/>
  <c r="BM35" i="15"/>
  <c r="BL47" i="15"/>
  <c r="BL16" i="15"/>
  <c r="BL10" i="15"/>
  <c r="BL46" i="15"/>
  <c r="BL11" i="15"/>
  <c r="BL45" i="15"/>
  <c r="BL44" i="15"/>
  <c r="BK34" i="15"/>
  <c r="BK135" i="14"/>
  <c r="BL7" i="15" s="1"/>
  <c r="BK136" i="14"/>
  <c r="BL133" i="14" s="1"/>
  <c r="BJ32" i="15"/>
  <c r="CX21" i="15"/>
  <c r="CV51" i="15"/>
  <c r="CX337" i="14"/>
  <c r="CZ88" i="15"/>
  <c r="DC4" i="15"/>
  <c r="DB30" i="15"/>
  <c r="CV94" i="15"/>
  <c r="CX343" i="14" l="1"/>
  <c r="CY338" i="14" s="1"/>
  <c r="CX341" i="14"/>
  <c r="BK108" i="15"/>
  <c r="BK109" i="15" s="1"/>
  <c r="BK110" i="15" s="1"/>
  <c r="BL98" i="15"/>
  <c r="BL105" i="15"/>
  <c r="BL23" i="15" s="1"/>
  <c r="BK15" i="15"/>
  <c r="BK97" i="15"/>
  <c r="BL6" i="15"/>
  <c r="BK32" i="15"/>
  <c r="BM5" i="15"/>
  <c r="BL134" i="14"/>
  <c r="BL135" i="14" s="1"/>
  <c r="BM7" i="15" s="1"/>
  <c r="CY21" i="15"/>
  <c r="CW51" i="15"/>
  <c r="DC30" i="15"/>
  <c r="DD4" i="15"/>
  <c r="CY337" i="14"/>
  <c r="DA88" i="15"/>
  <c r="CW94" i="15"/>
  <c r="CY343" i="14" l="1"/>
  <c r="CZ338" i="14" s="1"/>
  <c r="CY341" i="14"/>
  <c r="BM96" i="15"/>
  <c r="BM104" i="15"/>
  <c r="BL108" i="15"/>
  <c r="BL109" i="15" s="1"/>
  <c r="BL110" i="15" s="1"/>
  <c r="BL15" i="15"/>
  <c r="BL97" i="15"/>
  <c r="BL136" i="14"/>
  <c r="BM133" i="14" s="1"/>
  <c r="BM22" i="15"/>
  <c r="BM12" i="15"/>
  <c r="BM33" i="15"/>
  <c r="BM52" i="15"/>
  <c r="BL34" i="15"/>
  <c r="BM20" i="15"/>
  <c r="BN35" i="15"/>
  <c r="BM14" i="15"/>
  <c r="BM45" i="15"/>
  <c r="BM47" i="15"/>
  <c r="BM11" i="15"/>
  <c r="BM44" i="15"/>
  <c r="BM46" i="15"/>
  <c r="BM16" i="15"/>
  <c r="BM10" i="15"/>
  <c r="CZ21" i="15"/>
  <c r="CX51" i="15"/>
  <c r="CZ337" i="14"/>
  <c r="DB88" i="15"/>
  <c r="DE4" i="15"/>
  <c r="DD30" i="15"/>
  <c r="CX94" i="15"/>
  <c r="CZ343" i="14" l="1"/>
  <c r="DA338" i="14" s="1"/>
  <c r="CZ341" i="14"/>
  <c r="BM105" i="15"/>
  <c r="BM23" i="15" s="1"/>
  <c r="BM98" i="15"/>
  <c r="BM6" i="15"/>
  <c r="BL32" i="15"/>
  <c r="BN5" i="15"/>
  <c r="BM134" i="14"/>
  <c r="BM135" i="14" s="1"/>
  <c r="BN7" i="15" s="1"/>
  <c r="CY51" i="15"/>
  <c r="DA21" i="15"/>
  <c r="DF4" i="15"/>
  <c r="DE30" i="15"/>
  <c r="DA337" i="14"/>
  <c r="DC88" i="15"/>
  <c r="CY94" i="15"/>
  <c r="DA343" i="14" l="1"/>
  <c r="DB338" i="14" s="1"/>
  <c r="DA341" i="14"/>
  <c r="BM108" i="15"/>
  <c r="BM109" i="15" s="1"/>
  <c r="BM110" i="15" s="1"/>
  <c r="BM15" i="15"/>
  <c r="BM97" i="15"/>
  <c r="BN96" i="15"/>
  <c r="BN104" i="15"/>
  <c r="BN14" i="15" s="1"/>
  <c r="BM136" i="14"/>
  <c r="BN133" i="14" s="1"/>
  <c r="BN134" i="14" s="1"/>
  <c r="BN135" i="14" s="1"/>
  <c r="BO7" i="15" s="1"/>
  <c r="BN20" i="15"/>
  <c r="BN22" i="15"/>
  <c r="BO35" i="15"/>
  <c r="BN52" i="15"/>
  <c r="BN47" i="15"/>
  <c r="BN33" i="15"/>
  <c r="BM34" i="15"/>
  <c r="BN46" i="15"/>
  <c r="BN10" i="15"/>
  <c r="BN12" i="15"/>
  <c r="BN16" i="15"/>
  <c r="BN44" i="15"/>
  <c r="BN45" i="15"/>
  <c r="BN11" i="15"/>
  <c r="DB21" i="15"/>
  <c r="CZ51" i="15"/>
  <c r="DB337" i="14"/>
  <c r="DD88" i="15"/>
  <c r="DG4" i="15"/>
  <c r="DF30" i="15"/>
  <c r="CZ94" i="15"/>
  <c r="BO5" i="15" l="1"/>
  <c r="BO33" i="15" s="1"/>
  <c r="DB343" i="14"/>
  <c r="DC338" i="14" s="1"/>
  <c r="DB341" i="14"/>
  <c r="BO96" i="15"/>
  <c r="BO104" i="15"/>
  <c r="BO14" i="15" s="1"/>
  <c r="BN98" i="15"/>
  <c r="BN105" i="15"/>
  <c r="BN23" i="15" s="1"/>
  <c r="BN136" i="14"/>
  <c r="BO133" i="14" s="1"/>
  <c r="BP5" i="15" s="1"/>
  <c r="BP45" i="15" s="1"/>
  <c r="BN6" i="15"/>
  <c r="BM32" i="15"/>
  <c r="BO20" i="15"/>
  <c r="BO52" i="15"/>
  <c r="BO22" i="15"/>
  <c r="BO12" i="15"/>
  <c r="BP35" i="15"/>
  <c r="BN34" i="15"/>
  <c r="BN32" i="15" s="1"/>
  <c r="BO46" i="15"/>
  <c r="BO11" i="15"/>
  <c r="BO45" i="15"/>
  <c r="BO16" i="15"/>
  <c r="BO44" i="15"/>
  <c r="DC21" i="15"/>
  <c r="DA51" i="15"/>
  <c r="DG30" i="15"/>
  <c r="DH4" i="15"/>
  <c r="DC337" i="14"/>
  <c r="DE88" i="15"/>
  <c r="DA94" i="15"/>
  <c r="BO10" i="15" l="1"/>
  <c r="BO47" i="15"/>
  <c r="DC343" i="14"/>
  <c r="DD338" i="14" s="1"/>
  <c r="DC341" i="14"/>
  <c r="BP11" i="15"/>
  <c r="BP52" i="15"/>
  <c r="BP44" i="15"/>
  <c r="BP20" i="15"/>
  <c r="BO105" i="15"/>
  <c r="BO23" i="15" s="1"/>
  <c r="BP47" i="15"/>
  <c r="BP96" i="15"/>
  <c r="BP104" i="15"/>
  <c r="BO98" i="15"/>
  <c r="BP16" i="15"/>
  <c r="BP10" i="15"/>
  <c r="BP12" i="15"/>
  <c r="BP22" i="15"/>
  <c r="BN108" i="15"/>
  <c r="BN109" i="15" s="1"/>
  <c r="BN110" i="15" s="1"/>
  <c r="BN15" i="15"/>
  <c r="BN97" i="15"/>
  <c r="BQ35" i="15"/>
  <c r="BP46" i="15"/>
  <c r="BO34" i="15"/>
  <c r="BP33" i="15"/>
  <c r="BO134" i="14"/>
  <c r="BO6" i="15"/>
  <c r="BO32" i="15"/>
  <c r="DD21" i="15"/>
  <c r="DB51" i="15"/>
  <c r="DI4" i="15"/>
  <c r="DH30" i="15"/>
  <c r="DD337" i="14"/>
  <c r="DF88" i="15"/>
  <c r="DB94" i="15"/>
  <c r="DD343" i="14" l="1"/>
  <c r="DE338" i="14" s="1"/>
  <c r="DD341" i="14"/>
  <c r="BO108" i="15"/>
  <c r="BO109" i="15" s="1"/>
  <c r="BO110" i="15" s="1"/>
  <c r="BP98" i="15"/>
  <c r="BO15" i="15"/>
  <c r="BO97" i="15"/>
  <c r="BP14" i="15"/>
  <c r="BO135" i="14"/>
  <c r="BP7" i="15" s="1"/>
  <c r="BO136" i="14"/>
  <c r="BP133" i="14" s="1"/>
  <c r="DC51" i="15"/>
  <c r="DE21" i="15"/>
  <c r="DI30" i="15"/>
  <c r="DJ4" i="15"/>
  <c r="DE337" i="14"/>
  <c r="DG88" i="15"/>
  <c r="DC94" i="15"/>
  <c r="DE343" i="14" l="1"/>
  <c r="DF338" i="14" s="1"/>
  <c r="DE341" i="14"/>
  <c r="BP105" i="15"/>
  <c r="BP6" i="15"/>
  <c r="BQ5" i="15"/>
  <c r="BP134" i="14"/>
  <c r="DD51" i="15"/>
  <c r="DF21" i="15"/>
  <c r="DF337" i="14"/>
  <c r="DH88" i="15"/>
  <c r="DK4" i="15"/>
  <c r="DJ30" i="15"/>
  <c r="DD94" i="15"/>
  <c r="DF341" i="14" l="1"/>
  <c r="DF343" i="14"/>
  <c r="DG338" i="14" s="1"/>
  <c r="BQ96" i="15"/>
  <c r="BQ104" i="15"/>
  <c r="BQ22" i="15"/>
  <c r="BQ11" i="15"/>
  <c r="BQ10" i="15"/>
  <c r="BQ16" i="15"/>
  <c r="BQ47" i="15"/>
  <c r="BP34" i="15"/>
  <c r="BP32" i="15" s="1"/>
  <c r="BQ33" i="15"/>
  <c r="BQ46" i="15"/>
  <c r="BQ44" i="15"/>
  <c r="BQ52" i="15"/>
  <c r="BQ12" i="15"/>
  <c r="BQ20" i="15"/>
  <c r="BR35" i="15"/>
  <c r="BQ45" i="15"/>
  <c r="BP15" i="15"/>
  <c r="BP97" i="15"/>
  <c r="BP23" i="15"/>
  <c r="BP108" i="15"/>
  <c r="BP109" i="15" s="1"/>
  <c r="BP110" i="15" s="1"/>
  <c r="BP135" i="14"/>
  <c r="BQ7" i="15" s="1"/>
  <c r="BP136" i="14"/>
  <c r="BQ133" i="14" s="1"/>
  <c r="DG21" i="15"/>
  <c r="DE51" i="15"/>
  <c r="DG337" i="14"/>
  <c r="DI88" i="15"/>
  <c r="DK30" i="15"/>
  <c r="DL4" i="15"/>
  <c r="DE94" i="15"/>
  <c r="DG343" i="14" l="1"/>
  <c r="DH338" i="14" s="1"/>
  <c r="DG341" i="14"/>
  <c r="BQ98" i="15"/>
  <c r="BQ14" i="15"/>
  <c r="BQ105" i="15"/>
  <c r="BQ23" i="15" s="1"/>
  <c r="BQ6" i="15"/>
  <c r="BR5" i="15"/>
  <c r="BQ134" i="14"/>
  <c r="DF51" i="15"/>
  <c r="DH21" i="15"/>
  <c r="DM4" i="15"/>
  <c r="DL30" i="15"/>
  <c r="DH337" i="14"/>
  <c r="DJ88" i="15"/>
  <c r="DF94" i="15"/>
  <c r="DH343" i="14" l="1"/>
  <c r="DI338" i="14" s="1"/>
  <c r="DH341" i="14"/>
  <c r="BR96" i="15"/>
  <c r="BR104" i="15"/>
  <c r="BR20" i="15"/>
  <c r="BR33" i="15"/>
  <c r="BR11" i="15"/>
  <c r="BR16" i="15"/>
  <c r="BS35" i="15"/>
  <c r="BR46" i="15"/>
  <c r="BR52" i="15"/>
  <c r="BR47" i="15"/>
  <c r="BR44" i="15"/>
  <c r="BR22" i="15"/>
  <c r="BQ34" i="15"/>
  <c r="BQ32" i="15" s="1"/>
  <c r="BR12" i="15"/>
  <c r="BR45" i="15"/>
  <c r="BR10" i="15"/>
  <c r="BQ108" i="15"/>
  <c r="BQ109" i="15" s="1"/>
  <c r="BQ110" i="15" s="1"/>
  <c r="BQ15" i="15"/>
  <c r="BQ97" i="15"/>
  <c r="BQ135" i="14"/>
  <c r="BR7" i="15" s="1"/>
  <c r="BQ136" i="14"/>
  <c r="BR133" i="14" s="1"/>
  <c r="DI21" i="15"/>
  <c r="DG51" i="15"/>
  <c r="DI337" i="14"/>
  <c r="DK88" i="15"/>
  <c r="DN4" i="15"/>
  <c r="DM30" i="15"/>
  <c r="DG94" i="15"/>
  <c r="DI343" i="14" l="1"/>
  <c r="DJ338" i="14" s="1"/>
  <c r="DI341" i="14"/>
  <c r="BR105" i="15"/>
  <c r="BR23" i="15" s="1"/>
  <c r="BR6" i="15"/>
  <c r="BR98" i="15"/>
  <c r="BR14" i="15"/>
  <c r="BS5" i="15"/>
  <c r="BR134" i="14"/>
  <c r="DH51" i="15"/>
  <c r="DJ21" i="15"/>
  <c r="DO4" i="15"/>
  <c r="DN30" i="15"/>
  <c r="DJ337" i="14"/>
  <c r="DL88" i="15"/>
  <c r="DH94" i="15"/>
  <c r="DJ343" i="14" l="1"/>
  <c r="DK338" i="14" s="1"/>
  <c r="DJ341" i="14"/>
  <c r="BR108" i="15"/>
  <c r="BR109" i="15" s="1"/>
  <c r="BR110" i="15" s="1"/>
  <c r="BS96" i="15"/>
  <c r="BS104" i="15"/>
  <c r="BS33" i="15"/>
  <c r="BS22" i="15"/>
  <c r="BS45" i="15"/>
  <c r="BS16" i="15"/>
  <c r="BS52" i="15"/>
  <c r="BR34" i="15"/>
  <c r="BR32" i="15" s="1"/>
  <c r="BS12" i="15"/>
  <c r="BS44" i="15"/>
  <c r="BS47" i="15"/>
  <c r="BT35" i="15"/>
  <c r="BS46" i="15"/>
  <c r="BS10" i="15"/>
  <c r="BS20" i="15"/>
  <c r="BS11" i="15"/>
  <c r="BR15" i="15"/>
  <c r="BR97" i="15"/>
  <c r="BR135" i="14"/>
  <c r="BS7" i="15" s="1"/>
  <c r="BR136" i="14"/>
  <c r="BS133" i="14" s="1"/>
  <c r="DK21" i="15"/>
  <c r="DI51" i="15"/>
  <c r="DK337" i="14"/>
  <c r="DM88" i="15"/>
  <c r="DO30" i="15"/>
  <c r="DP4" i="15"/>
  <c r="DI94" i="15"/>
  <c r="DK343" i="14" l="1"/>
  <c r="DL338" i="14" s="1"/>
  <c r="DK341" i="14"/>
  <c r="BS105" i="15"/>
  <c r="BS23" i="15" s="1"/>
  <c r="BS6" i="15"/>
  <c r="BS98" i="15"/>
  <c r="BS14" i="15"/>
  <c r="BT5" i="15"/>
  <c r="BS134" i="14"/>
  <c r="DJ51" i="15"/>
  <c r="DL21" i="15"/>
  <c r="DQ4" i="15"/>
  <c r="DP30" i="15"/>
  <c r="DL337" i="14"/>
  <c r="DN88" i="15"/>
  <c r="DJ94" i="15"/>
  <c r="DL343" i="14" l="1"/>
  <c r="DM338" i="14" s="1"/>
  <c r="DL341" i="14"/>
  <c r="BT96" i="15"/>
  <c r="BT104" i="15"/>
  <c r="BU35" i="15"/>
  <c r="BT45" i="15"/>
  <c r="BT44" i="15"/>
  <c r="BT20" i="15"/>
  <c r="BT12" i="15"/>
  <c r="BT47" i="15"/>
  <c r="BT46" i="15"/>
  <c r="BT33" i="15"/>
  <c r="BS34" i="15"/>
  <c r="BS32" i="15" s="1"/>
  <c r="BT16" i="15"/>
  <c r="BT22" i="15"/>
  <c r="BT52" i="15"/>
  <c r="BT11" i="15"/>
  <c r="BT10" i="15"/>
  <c r="BS15" i="15"/>
  <c r="BS97" i="15"/>
  <c r="BS108" i="15"/>
  <c r="BS109" i="15" s="1"/>
  <c r="BS110" i="15" s="1"/>
  <c r="BS135" i="14"/>
  <c r="BT7" i="15" s="1"/>
  <c r="BS136" i="14"/>
  <c r="BT133" i="14" s="1"/>
  <c r="DM21" i="15"/>
  <c r="DK51" i="15"/>
  <c r="DQ30" i="15"/>
  <c r="DR4" i="15"/>
  <c r="DM337" i="14"/>
  <c r="DO88" i="15"/>
  <c r="DK94" i="15"/>
  <c r="DM343" i="14" l="1"/>
  <c r="DN338" i="14" s="1"/>
  <c r="DM341" i="14"/>
  <c r="BT98" i="15"/>
  <c r="BT105" i="15"/>
  <c r="BT23" i="15" s="1"/>
  <c r="BT6" i="15"/>
  <c r="BT14" i="15"/>
  <c r="BU5" i="15"/>
  <c r="BT134" i="14"/>
  <c r="DN21" i="15"/>
  <c r="DL51" i="15"/>
  <c r="DS4" i="15"/>
  <c r="DR30" i="15"/>
  <c r="DN337" i="14"/>
  <c r="DP88" i="15"/>
  <c r="DL94" i="15"/>
  <c r="DN343" i="14" l="1"/>
  <c r="DO338" i="14" s="1"/>
  <c r="DN341" i="14"/>
  <c r="BT108" i="15"/>
  <c r="BT109" i="15" s="1"/>
  <c r="BT110" i="15" s="1"/>
  <c r="BT15" i="15"/>
  <c r="BT97" i="15"/>
  <c r="BU104" i="15"/>
  <c r="BU96" i="15"/>
  <c r="BU47" i="15"/>
  <c r="BU22" i="15"/>
  <c r="BU12" i="15"/>
  <c r="BU10" i="15"/>
  <c r="BU20" i="15"/>
  <c r="BU46" i="15"/>
  <c r="BU33" i="15"/>
  <c r="BU52" i="15"/>
  <c r="BU11" i="15"/>
  <c r="BU16" i="15"/>
  <c r="BT34" i="15"/>
  <c r="BT32" i="15" s="1"/>
  <c r="BU44" i="15"/>
  <c r="BU45" i="15"/>
  <c r="BV35" i="15"/>
  <c r="BT135" i="14"/>
  <c r="BU7" i="15" s="1"/>
  <c r="BT136" i="14"/>
  <c r="BU133" i="14" s="1"/>
  <c r="DM51" i="15"/>
  <c r="DO21" i="15"/>
  <c r="DS30" i="15"/>
  <c r="DT4" i="15"/>
  <c r="DO337" i="14"/>
  <c r="DQ88" i="15"/>
  <c r="DM94" i="15"/>
  <c r="DO343" i="14" l="1"/>
  <c r="DP338" i="14" s="1"/>
  <c r="DO341" i="14"/>
  <c r="BU98" i="15"/>
  <c r="BU105" i="15"/>
  <c r="BU23" i="15" s="1"/>
  <c r="BU6" i="15"/>
  <c r="BU14" i="15"/>
  <c r="BV5" i="15"/>
  <c r="BU134" i="14"/>
  <c r="DN51" i="15"/>
  <c r="DP21" i="15"/>
  <c r="DP337" i="14"/>
  <c r="DR88" i="15"/>
  <c r="DU4" i="15"/>
  <c r="DT30" i="15"/>
  <c r="DN94" i="15"/>
  <c r="DP343" i="14" l="1"/>
  <c r="DQ338" i="14" s="1"/>
  <c r="DP341" i="14"/>
  <c r="BU108" i="15"/>
  <c r="BU109" i="15" s="1"/>
  <c r="BU110" i="15" s="1"/>
  <c r="BV96" i="15"/>
  <c r="BV104" i="15"/>
  <c r="BU34" i="15"/>
  <c r="BU32" i="15" s="1"/>
  <c r="BV11" i="15"/>
  <c r="BW35" i="15"/>
  <c r="BV12" i="15"/>
  <c r="BV46" i="15"/>
  <c r="BV20" i="15"/>
  <c r="BV16" i="15"/>
  <c r="BV10" i="15"/>
  <c r="BV22" i="15"/>
  <c r="BV33" i="15"/>
  <c r="BV47" i="15"/>
  <c r="BV44" i="15"/>
  <c r="BV52" i="15"/>
  <c r="BV45" i="15"/>
  <c r="BU15" i="15"/>
  <c r="BU97" i="15"/>
  <c r="BU135" i="14"/>
  <c r="BV7" i="15" s="1"/>
  <c r="BU136" i="14"/>
  <c r="BV133" i="14" s="1"/>
  <c r="DQ21" i="15"/>
  <c r="DO51" i="15"/>
  <c r="DQ337" i="14"/>
  <c r="DS88" i="15"/>
  <c r="DV4" i="15"/>
  <c r="DU30" i="15"/>
  <c r="DO94" i="15"/>
  <c r="DQ343" i="14" l="1"/>
  <c r="DR338" i="14" s="1"/>
  <c r="DQ341" i="14"/>
  <c r="BV14" i="15"/>
  <c r="BV105" i="15"/>
  <c r="BV23" i="15" s="1"/>
  <c r="BV6" i="15"/>
  <c r="BV98" i="15"/>
  <c r="BW5" i="15"/>
  <c r="BV134" i="14"/>
  <c r="DR21" i="15"/>
  <c r="DP51" i="15"/>
  <c r="DR337" i="14"/>
  <c r="DT88" i="15"/>
  <c r="DV30" i="15"/>
  <c r="DW4" i="15"/>
  <c r="DP94" i="15"/>
  <c r="DR343" i="14" l="1"/>
  <c r="DS338" i="14" s="1"/>
  <c r="DR341" i="14"/>
  <c r="BW96" i="15"/>
  <c r="BW104" i="15"/>
  <c r="BW20" i="15"/>
  <c r="BW22" i="15"/>
  <c r="BW46" i="15"/>
  <c r="BW45" i="15"/>
  <c r="BV34" i="15"/>
  <c r="BV32" i="15" s="1"/>
  <c r="BW44" i="15"/>
  <c r="BW10" i="15"/>
  <c r="BW52" i="15"/>
  <c r="BW33" i="15"/>
  <c r="BW16" i="15"/>
  <c r="BW98" i="15" s="1"/>
  <c r="BW47" i="15"/>
  <c r="BX35" i="15"/>
  <c r="BW11" i="15"/>
  <c r="BW12" i="15"/>
  <c r="BV15" i="15"/>
  <c r="BV97" i="15"/>
  <c r="BV108" i="15"/>
  <c r="BV109" i="15" s="1"/>
  <c r="BV110" i="15" s="1"/>
  <c r="BV135" i="14"/>
  <c r="BW7" i="15" s="1"/>
  <c r="BV136" i="14"/>
  <c r="BW133" i="14" s="1"/>
  <c r="DS21" i="15"/>
  <c r="DQ51" i="15"/>
  <c r="DS337" i="14"/>
  <c r="DU88" i="15"/>
  <c r="DW30" i="15"/>
  <c r="DX4" i="15"/>
  <c r="DQ94" i="15"/>
  <c r="DS343" i="14" l="1"/>
  <c r="DT338" i="14" s="1"/>
  <c r="DS341" i="14"/>
  <c r="BW105" i="15"/>
  <c r="BW23" i="15" s="1"/>
  <c r="BW6" i="15"/>
  <c r="BW14" i="15"/>
  <c r="BX5" i="15"/>
  <c r="BW134" i="14"/>
  <c r="DR51" i="15"/>
  <c r="DT21" i="15"/>
  <c r="DT337" i="14"/>
  <c r="DV88" i="15"/>
  <c r="DY4" i="15"/>
  <c r="DX30" i="15"/>
  <c r="DR94" i="15"/>
  <c r="DT343" i="14" l="1"/>
  <c r="DU338" i="14" s="1"/>
  <c r="DT341" i="14"/>
  <c r="BX96" i="15"/>
  <c r="BX104" i="15"/>
  <c r="BX22" i="15"/>
  <c r="BX33" i="15"/>
  <c r="BW34" i="15"/>
  <c r="BW32" i="15" s="1"/>
  <c r="BX16" i="15"/>
  <c r="BX11" i="15"/>
  <c r="BX20" i="15"/>
  <c r="BY35" i="15"/>
  <c r="BX10" i="15"/>
  <c r="BX12" i="15"/>
  <c r="BX52" i="15"/>
  <c r="BX47" i="15"/>
  <c r="BX45" i="15"/>
  <c r="BX46" i="15"/>
  <c r="BX44" i="15"/>
  <c r="BW108" i="15"/>
  <c r="BW109" i="15" s="1"/>
  <c r="BW110" i="15" s="1"/>
  <c r="BW15" i="15"/>
  <c r="BW97" i="15"/>
  <c r="BW135" i="14"/>
  <c r="BX7" i="15" s="1"/>
  <c r="BW136" i="14"/>
  <c r="BX133" i="14" s="1"/>
  <c r="DS51" i="15"/>
  <c r="DU21" i="15"/>
  <c r="DY30" i="15"/>
  <c r="DZ4" i="15"/>
  <c r="DU337" i="14"/>
  <c r="DW88" i="15"/>
  <c r="DS94" i="15"/>
  <c r="BX134" i="14" l="1"/>
  <c r="BX135" i="14" s="1"/>
  <c r="BY7" i="15" s="1"/>
  <c r="BY5" i="15"/>
  <c r="DU341" i="14"/>
  <c r="DU343" i="14"/>
  <c r="DV338" i="14" s="1"/>
  <c r="BX105" i="15"/>
  <c r="BX23" i="15" s="1"/>
  <c r="BX6" i="15"/>
  <c r="BX98" i="15"/>
  <c r="BX14" i="15"/>
  <c r="DV21" i="15"/>
  <c r="DT51" i="15"/>
  <c r="EA4" i="15"/>
  <c r="DZ30" i="15"/>
  <c r="DV337" i="14"/>
  <c r="DX88" i="15"/>
  <c r="DT94" i="15"/>
  <c r="BX136" i="14" l="1"/>
  <c r="BY133" i="14" s="1"/>
  <c r="BY134" i="14" s="1"/>
  <c r="BY135" i="14" s="1"/>
  <c r="BZ7" i="15" s="1"/>
  <c r="BX108" i="15"/>
  <c r="BX109" i="15" s="1"/>
  <c r="BX110" i="15" s="1"/>
  <c r="BY52" i="15"/>
  <c r="BY11" i="15"/>
  <c r="BY16" i="15"/>
  <c r="BY20" i="15"/>
  <c r="BX34" i="15"/>
  <c r="BX32" i="15" s="1"/>
  <c r="BY10" i="15"/>
  <c r="BY46" i="15"/>
  <c r="BY33" i="15"/>
  <c r="BY47" i="15"/>
  <c r="BY44" i="15"/>
  <c r="BY96" i="15"/>
  <c r="BZ35" i="15"/>
  <c r="BY22" i="15"/>
  <c r="BY12" i="15"/>
  <c r="BY45" i="15"/>
  <c r="BY104" i="15"/>
  <c r="BZ5" i="15"/>
  <c r="DV341" i="14"/>
  <c r="DV343" i="14"/>
  <c r="DW338" i="14" s="1"/>
  <c r="BX15" i="15"/>
  <c r="BX97" i="15"/>
  <c r="DU51" i="15"/>
  <c r="DW21" i="15"/>
  <c r="DW337" i="14"/>
  <c r="DY88" i="15"/>
  <c r="EA30" i="15"/>
  <c r="EB4" i="15"/>
  <c r="DU94" i="15"/>
  <c r="BY136" i="14" l="1"/>
  <c r="BZ133" i="14" s="1"/>
  <c r="CA5" i="15" s="1"/>
  <c r="CA96" i="15" s="1"/>
  <c r="CA33" i="15"/>
  <c r="CB35" i="15"/>
  <c r="BY14" i="15"/>
  <c r="BY108" i="15"/>
  <c r="BY109" i="15" s="1"/>
  <c r="BY110" i="15" s="1"/>
  <c r="BY98" i="15"/>
  <c r="CA35" i="15"/>
  <c r="BZ12" i="15"/>
  <c r="BZ10" i="15"/>
  <c r="BZ96" i="15"/>
  <c r="BZ47" i="15"/>
  <c r="BZ46" i="15"/>
  <c r="BZ104" i="15"/>
  <c r="BZ14" i="15" s="1"/>
  <c r="BZ20" i="15"/>
  <c r="BZ33" i="15"/>
  <c r="BZ11" i="15"/>
  <c r="BZ44" i="15"/>
  <c r="BZ52" i="15"/>
  <c r="BY34" i="15"/>
  <c r="BY32" i="15" s="1"/>
  <c r="BZ16" i="15"/>
  <c r="BZ22" i="15"/>
  <c r="BZ45" i="15"/>
  <c r="BY6" i="15"/>
  <c r="BY105" i="15"/>
  <c r="BY23" i="15" s="1"/>
  <c r="CA44" i="15"/>
  <c r="DW341" i="14"/>
  <c r="DW343" i="14"/>
  <c r="DX338" i="14" s="1"/>
  <c r="CA10" i="15"/>
  <c r="CA45" i="15"/>
  <c r="BZ34" i="15"/>
  <c r="CA16" i="15"/>
  <c r="CA46" i="15"/>
  <c r="CA11" i="15"/>
  <c r="CA22" i="15"/>
  <c r="CA12" i="15"/>
  <c r="CA104" i="15"/>
  <c r="CA14" i="15" s="1"/>
  <c r="CA47" i="15"/>
  <c r="CA52" i="15"/>
  <c r="CA20" i="15"/>
  <c r="DX21" i="15"/>
  <c r="DV51" i="15"/>
  <c r="DX337" i="14"/>
  <c r="DZ88" i="15"/>
  <c r="EC4" i="15"/>
  <c r="EB30" i="15"/>
  <c r="DV94" i="15"/>
  <c r="BZ134" i="14" l="1"/>
  <c r="BZ135" i="14" s="1"/>
  <c r="CA7" i="15" s="1"/>
  <c r="BY97" i="15"/>
  <c r="BY15" i="15"/>
  <c r="BZ32" i="15"/>
  <c r="BZ6" i="15"/>
  <c r="BZ105" i="15"/>
  <c r="CA105" i="15"/>
  <c r="CA23" i="15" s="1"/>
  <c r="BZ98" i="15"/>
  <c r="CA98" i="15"/>
  <c r="DX341" i="14"/>
  <c r="DX343" i="14"/>
  <c r="DY338" i="14" s="1"/>
  <c r="CA6" i="15"/>
  <c r="CA15" i="15" s="1"/>
  <c r="BZ136" i="14"/>
  <c r="CA133" i="14" s="1"/>
  <c r="CB5" i="15" s="1"/>
  <c r="CB10" i="15" s="1"/>
  <c r="CA108" i="15"/>
  <c r="CA109" i="15" s="1"/>
  <c r="CA110" i="15" s="1"/>
  <c r="DY21" i="15"/>
  <c r="DW51" i="15"/>
  <c r="DY337" i="14"/>
  <c r="EA88" i="15"/>
  <c r="ED4" i="15"/>
  <c r="EC30" i="15"/>
  <c r="DW94" i="15"/>
  <c r="CB11" i="15" l="1"/>
  <c r="BZ15" i="15"/>
  <c r="BZ97" i="15"/>
  <c r="CC35" i="15"/>
  <c r="CB20" i="15"/>
  <c r="CA34" i="15"/>
  <c r="CA32" i="15" s="1"/>
  <c r="CB44" i="15"/>
  <c r="CB16" i="15"/>
  <c r="BZ23" i="15"/>
  <c r="BZ108" i="15"/>
  <c r="BZ109" i="15" s="1"/>
  <c r="BZ110" i="15" s="1"/>
  <c r="DY341" i="14"/>
  <c r="DY343" i="14"/>
  <c r="DZ338" i="14" s="1"/>
  <c r="CA97" i="15"/>
  <c r="CB104" i="15"/>
  <c r="CB14" i="15" s="1"/>
  <c r="CB96" i="15"/>
  <c r="CB12" i="15"/>
  <c r="CB46" i="15"/>
  <c r="CB33" i="15"/>
  <c r="CB47" i="15"/>
  <c r="CB22" i="15"/>
  <c r="CB98" i="15" s="1"/>
  <c r="CB52" i="15"/>
  <c r="CB45" i="15"/>
  <c r="CA134" i="14"/>
  <c r="CA135" i="14" s="1"/>
  <c r="CB7" i="15" s="1"/>
  <c r="DX51" i="15"/>
  <c r="DZ21" i="15"/>
  <c r="ED30" i="15"/>
  <c r="EE4" i="15"/>
  <c r="DZ337" i="14"/>
  <c r="EB88" i="15"/>
  <c r="DX94" i="15"/>
  <c r="DZ341" i="14" l="1"/>
  <c r="DZ343" i="14"/>
  <c r="EA338" i="14" s="1"/>
  <c r="CB6" i="15"/>
  <c r="CB105" i="15"/>
  <c r="CA136" i="14"/>
  <c r="CB133" i="14" s="1"/>
  <c r="DY51" i="15"/>
  <c r="EA21" i="15"/>
  <c r="EE30" i="15"/>
  <c r="EF4" i="15"/>
  <c r="EA337" i="14"/>
  <c r="EC88" i="15"/>
  <c r="DY94" i="15"/>
  <c r="CB134" i="14" l="1"/>
  <c r="CB135" i="14" s="1"/>
  <c r="CC7" i="15" s="1"/>
  <c r="CC5" i="15"/>
  <c r="EA341" i="14"/>
  <c r="EA343" i="14"/>
  <c r="EB338" i="14" s="1"/>
  <c r="CB15" i="15"/>
  <c r="CB97" i="15"/>
  <c r="CB23" i="15"/>
  <c r="CB108" i="15"/>
  <c r="CB109" i="15" s="1"/>
  <c r="CB110" i="15" s="1"/>
  <c r="CB136" i="14"/>
  <c r="CC133" i="14" s="1"/>
  <c r="EB21" i="15"/>
  <c r="DZ51" i="15"/>
  <c r="EG4" i="15"/>
  <c r="EF30" i="15"/>
  <c r="EB337" i="14"/>
  <c r="ED88" i="15"/>
  <c r="DZ94" i="15"/>
  <c r="CC46" i="15" l="1"/>
  <c r="CC20" i="15"/>
  <c r="CC11" i="15"/>
  <c r="CC16" i="15"/>
  <c r="CC96" i="15"/>
  <c r="CC52" i="15"/>
  <c r="CC22" i="15"/>
  <c r="CC45" i="15"/>
  <c r="CD35" i="15"/>
  <c r="CC33" i="15"/>
  <c r="CC47" i="15"/>
  <c r="CC104" i="15"/>
  <c r="CC14" i="15" s="1"/>
  <c r="CC12" i="15"/>
  <c r="CB34" i="15"/>
  <c r="CB32" i="15" s="1"/>
  <c r="CC44" i="15"/>
  <c r="CC10" i="15"/>
  <c r="CC134" i="14"/>
  <c r="CC135" i="14" s="1"/>
  <c r="CD7" i="15" s="1"/>
  <c r="CD5" i="15"/>
  <c r="EB341" i="14"/>
  <c r="EB343" i="14"/>
  <c r="EC338" i="14" s="1"/>
  <c r="EC21" i="15"/>
  <c r="EA51" i="15"/>
  <c r="EC337" i="14"/>
  <c r="EE88" i="15"/>
  <c r="EG30" i="15"/>
  <c r="EH4" i="15"/>
  <c r="EA94" i="15"/>
  <c r="CC136" i="14" l="1"/>
  <c r="CD133" i="14" s="1"/>
  <c r="CE5" i="15" s="1"/>
  <c r="CE104" i="15" s="1"/>
  <c r="CE14" i="15" s="1"/>
  <c r="CD104" i="15"/>
  <c r="CD14" i="15" s="1"/>
  <c r="CC34" i="15"/>
  <c r="CC32" i="15" s="1"/>
  <c r="CD52" i="15"/>
  <c r="CD16" i="15"/>
  <c r="CD98" i="15" s="1"/>
  <c r="CD11" i="15"/>
  <c r="CD20" i="15"/>
  <c r="CD33" i="15"/>
  <c r="CD12" i="15"/>
  <c r="CD44" i="15"/>
  <c r="CD96" i="15"/>
  <c r="CD22" i="15"/>
  <c r="CE35" i="15"/>
  <c r="CD45" i="15"/>
  <c r="CD46" i="15"/>
  <c r="CD47" i="15"/>
  <c r="CD10" i="15"/>
  <c r="CC6" i="15"/>
  <c r="CC105" i="15"/>
  <c r="CC23" i="15" s="1"/>
  <c r="CC98" i="15"/>
  <c r="CC108" i="15"/>
  <c r="CC109" i="15" s="1"/>
  <c r="CC110" i="15" s="1"/>
  <c r="CF35" i="15"/>
  <c r="CE46" i="15"/>
  <c r="EC341" i="14"/>
  <c r="EC343" i="14"/>
  <c r="ED338" i="14" s="1"/>
  <c r="CE22" i="15"/>
  <c r="CE12" i="15"/>
  <c r="CE45" i="15"/>
  <c r="CE47" i="15"/>
  <c r="CE52" i="15"/>
  <c r="CE10" i="15"/>
  <c r="CD34" i="15"/>
  <c r="CD32" i="15" s="1"/>
  <c r="CE33" i="15"/>
  <c r="ED21" i="15"/>
  <c r="EB51" i="15"/>
  <c r="ED337" i="14"/>
  <c r="EF88" i="15"/>
  <c r="EI4" i="15"/>
  <c r="EH30" i="15"/>
  <c r="EB94" i="15"/>
  <c r="CE16" i="15" l="1"/>
  <c r="CE96" i="15"/>
  <c r="CD134" i="14"/>
  <c r="CD135" i="14" s="1"/>
  <c r="CE7" i="15" s="1"/>
  <c r="CE6" i="15" s="1"/>
  <c r="CE97" i="15" s="1"/>
  <c r="CE44" i="15"/>
  <c r="CE11" i="15"/>
  <c r="CE20" i="15"/>
  <c r="CD105" i="15"/>
  <c r="CD6" i="15"/>
  <c r="CE98" i="15"/>
  <c r="CC15" i="15"/>
  <c r="CC97" i="15"/>
  <c r="CE105" i="15"/>
  <c r="CE23" i="15" s="1"/>
  <c r="ED341" i="14"/>
  <c r="ED343" i="14"/>
  <c r="EE338" i="14" s="1"/>
  <c r="CD136" i="14"/>
  <c r="CE133" i="14" s="1"/>
  <c r="CE15" i="15"/>
  <c r="EE21" i="15"/>
  <c r="EC51" i="15"/>
  <c r="EI30" i="15"/>
  <c r="EJ4" i="15"/>
  <c r="EE337" i="14"/>
  <c r="EG88" i="15"/>
  <c r="EC94" i="15"/>
  <c r="CE134" i="14" l="1"/>
  <c r="CE135" i="14" s="1"/>
  <c r="CF7" i="15" s="1"/>
  <c r="CF5" i="15"/>
  <c r="CD97" i="15"/>
  <c r="CD15" i="15"/>
  <c r="CE108" i="15"/>
  <c r="CE109" i="15" s="1"/>
  <c r="CE110" i="15" s="1"/>
  <c r="CD23" i="15"/>
  <c r="CD108" i="15"/>
  <c r="CD109" i="15" s="1"/>
  <c r="CD110" i="15" s="1"/>
  <c r="EE341" i="14"/>
  <c r="EE343" i="14"/>
  <c r="EF338" i="14" s="1"/>
  <c r="CE136" i="14"/>
  <c r="CF133" i="14" s="1"/>
  <c r="EF21" i="15"/>
  <c r="ED51" i="15"/>
  <c r="EF337" i="14"/>
  <c r="EH88" i="15"/>
  <c r="EK4" i="15"/>
  <c r="EJ30" i="15"/>
  <c r="ED94" i="15"/>
  <c r="CF134" i="14" l="1"/>
  <c r="CF135" i="14" s="1"/>
  <c r="CG7" i="15" s="1"/>
  <c r="CG5" i="15"/>
  <c r="CF12" i="15"/>
  <c r="CE34" i="15"/>
  <c r="CE32" i="15" s="1"/>
  <c r="CF16" i="15"/>
  <c r="CF33" i="15"/>
  <c r="CF44" i="15"/>
  <c r="CF96" i="15"/>
  <c r="CF47" i="15"/>
  <c r="CF22" i="15"/>
  <c r="CF45" i="15"/>
  <c r="CF46" i="15"/>
  <c r="CF104" i="15"/>
  <c r="CF14" i="15" s="1"/>
  <c r="CF20" i="15"/>
  <c r="CF52" i="15"/>
  <c r="CF11" i="15"/>
  <c r="CF10" i="15"/>
  <c r="CG35" i="15"/>
  <c r="EF343" i="14"/>
  <c r="EG338" i="14" s="1"/>
  <c r="EF341" i="14"/>
  <c r="CF136" i="14"/>
  <c r="CG133" i="14" s="1"/>
  <c r="CH5" i="15" s="1"/>
  <c r="CH44" i="15" s="1"/>
  <c r="CH104" i="15"/>
  <c r="EG21" i="15"/>
  <c r="EE51" i="15"/>
  <c r="EK30" i="15"/>
  <c r="EL4" i="15"/>
  <c r="EG337" i="14"/>
  <c r="EI88" i="15"/>
  <c r="EE94" i="15"/>
  <c r="CH47" i="15" l="1"/>
  <c r="CG20" i="15"/>
  <c r="CG33" i="15"/>
  <c r="CH35" i="15"/>
  <c r="CG10" i="15"/>
  <c r="CG22" i="15"/>
  <c r="CG104" i="15"/>
  <c r="CG14" i="15" s="1"/>
  <c r="CG12" i="15"/>
  <c r="CG47" i="15"/>
  <c r="CG45" i="15"/>
  <c r="CG16" i="15"/>
  <c r="CG98" i="15" s="1"/>
  <c r="CF34" i="15"/>
  <c r="CF32" i="15" s="1"/>
  <c r="CG11" i="15"/>
  <c r="CG96" i="15"/>
  <c r="CG52" i="15"/>
  <c r="CG46" i="15"/>
  <c r="CG44" i="15"/>
  <c r="CF105" i="15"/>
  <c r="CF6" i="15"/>
  <c r="CF98" i="15"/>
  <c r="EG341" i="14"/>
  <c r="EG343" i="14"/>
  <c r="EH338" i="14" s="1"/>
  <c r="CH22" i="15"/>
  <c r="CH20" i="15"/>
  <c r="CI35" i="15"/>
  <c r="CH46" i="15"/>
  <c r="CH10" i="15"/>
  <c r="CH96" i="15"/>
  <c r="CG34" i="15"/>
  <c r="CH33" i="15"/>
  <c r="CH52" i="15"/>
  <c r="CH16" i="15"/>
  <c r="CH45" i="15"/>
  <c r="CH11" i="15"/>
  <c r="CH12" i="15"/>
  <c r="CG134" i="14"/>
  <c r="CG135" i="14" s="1"/>
  <c r="CH7" i="15" s="1"/>
  <c r="CH14" i="15"/>
  <c r="EH21" i="15"/>
  <c r="EF51" i="15"/>
  <c r="EL30" i="15"/>
  <c r="EM4" i="15"/>
  <c r="EH337" i="14"/>
  <c r="EJ88" i="15"/>
  <c r="EF94" i="15"/>
  <c r="CG32" i="15" l="1"/>
  <c r="CG105" i="15"/>
  <c r="CG6" i="15"/>
  <c r="CH6" i="15"/>
  <c r="CH97" i="15" s="1"/>
  <c r="CF15" i="15"/>
  <c r="CF97" i="15"/>
  <c r="CF23" i="15"/>
  <c r="CF108" i="15"/>
  <c r="CF109" i="15" s="1"/>
  <c r="CF110" i="15" s="1"/>
  <c r="CH105" i="15"/>
  <c r="CH23" i="15" s="1"/>
  <c r="EH341" i="14"/>
  <c r="EH343" i="14"/>
  <c r="EI338" i="14" s="1"/>
  <c r="CH98" i="15"/>
  <c r="CG136" i="14"/>
  <c r="CH133" i="14" s="1"/>
  <c r="CI5" i="15" s="1"/>
  <c r="CJ35" i="15" s="1"/>
  <c r="CH15" i="15"/>
  <c r="EG51" i="15"/>
  <c r="EI21" i="15"/>
  <c r="EM30" i="15"/>
  <c r="EN4" i="15"/>
  <c r="EI337" i="14"/>
  <c r="EK88" i="15"/>
  <c r="EG94" i="15"/>
  <c r="CI44" i="15" l="1"/>
  <c r="CI11" i="15"/>
  <c r="CI22" i="15"/>
  <c r="CI104" i="15"/>
  <c r="CI14" i="15" s="1"/>
  <c r="CI45" i="15"/>
  <c r="CI52" i="15"/>
  <c r="CI12" i="15"/>
  <c r="CI96" i="15"/>
  <c r="CH34" i="15"/>
  <c r="CH32" i="15" s="1"/>
  <c r="CI47" i="15"/>
  <c r="CI33" i="15"/>
  <c r="CG15" i="15"/>
  <c r="CG97" i="15"/>
  <c r="CI20" i="15"/>
  <c r="CI46" i="15"/>
  <c r="CI10" i="15"/>
  <c r="CI16" i="15"/>
  <c r="CH108" i="15"/>
  <c r="CH109" i="15" s="1"/>
  <c r="CH110" i="15" s="1"/>
  <c r="CG23" i="15"/>
  <c r="CG108" i="15"/>
  <c r="CG109" i="15" s="1"/>
  <c r="CG110" i="15" s="1"/>
  <c r="EI341" i="14"/>
  <c r="EI343" i="14"/>
  <c r="EJ338" i="14" s="1"/>
  <c r="CH134" i="14"/>
  <c r="CH135" i="14" s="1"/>
  <c r="CI7" i="15" s="1"/>
  <c r="CI98" i="15"/>
  <c r="EJ21" i="15"/>
  <c r="EH51" i="15"/>
  <c r="EO4" i="15"/>
  <c r="EN30" i="15"/>
  <c r="EJ337" i="14"/>
  <c r="EL88" i="15"/>
  <c r="EH94" i="15"/>
  <c r="CI105" i="15" l="1"/>
  <c r="CI23" i="15" s="1"/>
  <c r="EJ341" i="14"/>
  <c r="EJ343" i="14"/>
  <c r="EK338" i="14" s="1"/>
  <c r="CI6" i="15"/>
  <c r="CI15" i="15" s="1"/>
  <c r="CH136" i="14"/>
  <c r="CI133" i="14" s="1"/>
  <c r="CJ5" i="15" s="1"/>
  <c r="CJ45" i="15" s="1"/>
  <c r="CI108" i="15"/>
  <c r="CI109" i="15" s="1"/>
  <c r="CI110" i="15" s="1"/>
  <c r="EI51" i="15"/>
  <c r="EK21" i="15"/>
  <c r="EP4" i="15"/>
  <c r="EO30" i="15"/>
  <c r="EK337" i="14"/>
  <c r="EM88" i="15"/>
  <c r="EI94" i="15"/>
  <c r="CJ22" i="15" l="1"/>
  <c r="CK35" i="15"/>
  <c r="CI34" i="15"/>
  <c r="CI32" i="15" s="1"/>
  <c r="CJ96" i="15"/>
  <c r="CJ12" i="15"/>
  <c r="CJ20" i="15"/>
  <c r="CJ98" i="15" s="1"/>
  <c r="CJ104" i="15"/>
  <c r="CJ14" i="15" s="1"/>
  <c r="CJ47" i="15"/>
  <c r="CJ16" i="15"/>
  <c r="CJ44" i="15"/>
  <c r="CJ46" i="15"/>
  <c r="CJ10" i="15"/>
  <c r="CJ11" i="15"/>
  <c r="EK341" i="14"/>
  <c r="EK343" i="14"/>
  <c r="EL338" i="14" s="1"/>
  <c r="CI97" i="15"/>
  <c r="CJ52" i="15"/>
  <c r="CJ33" i="15"/>
  <c r="CI134" i="14"/>
  <c r="CI135" i="14" s="1"/>
  <c r="CJ7" i="15" s="1"/>
  <c r="CJ6" i="15"/>
  <c r="CJ97" i="15" s="1"/>
  <c r="EJ51" i="15"/>
  <c r="EL21" i="15"/>
  <c r="EL337" i="14"/>
  <c r="EN88" i="15"/>
  <c r="EQ4" i="15"/>
  <c r="EP30" i="15"/>
  <c r="EJ94" i="15"/>
  <c r="CJ15" i="15" l="1"/>
  <c r="CJ105" i="15"/>
  <c r="CJ23" i="15" s="1"/>
  <c r="EL343" i="14"/>
  <c r="EM338" i="14" s="1"/>
  <c r="EL341" i="14"/>
  <c r="CI136" i="14"/>
  <c r="CJ133" i="14" s="1"/>
  <c r="EM21" i="15"/>
  <c r="EK51" i="15"/>
  <c r="EQ30" i="15"/>
  <c r="ER4" i="15"/>
  <c r="EM337" i="14"/>
  <c r="EO88" i="15"/>
  <c r="EK94" i="15"/>
  <c r="CJ134" i="14" l="1"/>
  <c r="CJ135" i="14" s="1"/>
  <c r="CK7" i="15" s="1"/>
  <c r="CK5" i="15"/>
  <c r="CJ108" i="15"/>
  <c r="CJ109" i="15" s="1"/>
  <c r="CJ110" i="15" s="1"/>
  <c r="EM341" i="14"/>
  <c r="EM343" i="14"/>
  <c r="EN338" i="14" s="1"/>
  <c r="CJ136" i="14"/>
  <c r="CK133" i="14" s="1"/>
  <c r="CK134" i="14" s="1"/>
  <c r="CL5" i="15"/>
  <c r="EN21" i="15"/>
  <c r="EL51" i="15"/>
  <c r="ES4" i="15"/>
  <c r="ER30" i="15"/>
  <c r="EN337" i="14"/>
  <c r="EP88" i="15"/>
  <c r="EL94" i="15"/>
  <c r="CJ34" i="15" l="1"/>
  <c r="CJ32" i="15" s="1"/>
  <c r="CK52" i="15"/>
  <c r="CK10" i="15"/>
  <c r="CK44" i="15"/>
  <c r="CK96" i="15"/>
  <c r="CK47" i="15"/>
  <c r="CL35" i="15"/>
  <c r="CK104" i="15"/>
  <c r="CK14" i="15" s="1"/>
  <c r="CK22" i="15"/>
  <c r="CK12" i="15"/>
  <c r="CK46" i="15"/>
  <c r="CK20" i="15"/>
  <c r="CK33" i="15"/>
  <c r="CK45" i="15"/>
  <c r="CK11" i="15"/>
  <c r="CK16" i="15"/>
  <c r="EN341" i="14"/>
  <c r="EN343" i="14"/>
  <c r="EO338" i="14" s="1"/>
  <c r="CL96" i="15"/>
  <c r="CL104" i="15"/>
  <c r="CL14" i="15" s="1"/>
  <c r="CL20" i="15"/>
  <c r="CL22" i="15"/>
  <c r="CL33" i="15"/>
  <c r="CL46" i="15"/>
  <c r="CK34" i="15"/>
  <c r="CK32" i="15" s="1"/>
  <c r="CL52" i="15"/>
  <c r="CM35" i="15"/>
  <c r="CL47" i="15"/>
  <c r="CL45" i="15"/>
  <c r="CL10" i="15"/>
  <c r="CL44" i="15"/>
  <c r="CL16" i="15"/>
  <c r="CL11" i="15"/>
  <c r="CL12" i="15"/>
  <c r="CK135" i="14"/>
  <c r="CL7" i="15" s="1"/>
  <c r="CK136" i="14"/>
  <c r="CL133" i="14" s="1"/>
  <c r="EM51" i="15"/>
  <c r="EO21" i="15"/>
  <c r="EO337" i="14"/>
  <c r="EQ88" i="15"/>
  <c r="ES30" i="15"/>
  <c r="ET4" i="15"/>
  <c r="EM94" i="15"/>
  <c r="CK98" i="15" l="1"/>
  <c r="CK6" i="15"/>
  <c r="CK105" i="15"/>
  <c r="CK23" i="15" s="1"/>
  <c r="EO341" i="14"/>
  <c r="EO343" i="14"/>
  <c r="EP338" i="14" s="1"/>
  <c r="CL98" i="15"/>
  <c r="CL105" i="15"/>
  <c r="CL23" i="15" s="1"/>
  <c r="CL6" i="15"/>
  <c r="CM5" i="15"/>
  <c r="CL134" i="14"/>
  <c r="EP21" i="15"/>
  <c r="EN51" i="15"/>
  <c r="EP337" i="14"/>
  <c r="ER88" i="15"/>
  <c r="ET30" i="15"/>
  <c r="EU4" i="15"/>
  <c r="EN94" i="15"/>
  <c r="CK97" i="15" l="1"/>
  <c r="CK15" i="15"/>
  <c r="CK108" i="15"/>
  <c r="CK109" i="15" s="1"/>
  <c r="CK110" i="15" s="1"/>
  <c r="EP341" i="14"/>
  <c r="EP343" i="14"/>
  <c r="EQ338" i="14" s="1"/>
  <c r="CL108" i="15"/>
  <c r="CL109" i="15" s="1"/>
  <c r="CL110" i="15" s="1"/>
  <c r="CL15" i="15"/>
  <c r="CL97" i="15"/>
  <c r="CM96" i="15"/>
  <c r="CM104" i="15"/>
  <c r="CM14" i="15" s="1"/>
  <c r="CL135" i="14"/>
  <c r="CM7" i="15" s="1"/>
  <c r="CL136" i="14"/>
  <c r="CM133" i="14" s="1"/>
  <c r="CM52" i="15"/>
  <c r="CL34" i="15"/>
  <c r="CL32" i="15" s="1"/>
  <c r="CM20" i="15"/>
  <c r="CN35" i="15"/>
  <c r="CM22" i="15"/>
  <c r="CM33" i="15"/>
  <c r="CM46" i="15"/>
  <c r="CM16" i="15"/>
  <c r="CM10" i="15"/>
  <c r="CM47" i="15"/>
  <c r="CM45" i="15"/>
  <c r="CM12" i="15"/>
  <c r="CM44" i="15"/>
  <c r="CM11" i="15"/>
  <c r="EO51" i="15"/>
  <c r="EQ21" i="15"/>
  <c r="EQ337" i="14"/>
  <c r="ES88" i="15"/>
  <c r="EU30" i="15"/>
  <c r="EV4" i="15"/>
  <c r="EO94" i="15"/>
  <c r="EQ341" i="14" l="1"/>
  <c r="EQ343" i="14"/>
  <c r="ER338" i="14" s="1"/>
  <c r="CM98" i="15"/>
  <c r="CM105" i="15"/>
  <c r="CM23" i="15" s="1"/>
  <c r="CM6" i="15"/>
  <c r="CN5" i="15"/>
  <c r="CM134" i="14"/>
  <c r="EP51" i="15"/>
  <c r="ER21" i="15"/>
  <c r="ER337" i="14"/>
  <c r="ET88" i="15"/>
  <c r="EW4" i="15"/>
  <c r="EV30" i="15"/>
  <c r="EP94" i="15"/>
  <c r="ER341" i="14" l="1"/>
  <c r="ER343" i="14"/>
  <c r="ES338" i="14" s="1"/>
  <c r="CN96" i="15"/>
  <c r="CN104" i="15"/>
  <c r="CN14" i="15" s="1"/>
  <c r="CM15" i="15"/>
  <c r="CM97" i="15"/>
  <c r="CM108" i="15"/>
  <c r="CM109" i="15" s="1"/>
  <c r="CM110" i="15" s="1"/>
  <c r="CM135" i="14"/>
  <c r="CN7" i="15" s="1"/>
  <c r="CM136" i="14"/>
  <c r="CN133" i="14" s="1"/>
  <c r="CN20" i="15"/>
  <c r="CN33" i="15"/>
  <c r="CN52" i="15"/>
  <c r="CN22" i="15"/>
  <c r="CM34" i="15"/>
  <c r="CM32" i="15" s="1"/>
  <c r="CO35" i="15"/>
  <c r="CN44" i="15"/>
  <c r="CN11" i="15"/>
  <c r="CN16" i="15"/>
  <c r="CN10" i="15"/>
  <c r="CN47" i="15"/>
  <c r="CN45" i="15"/>
  <c r="CN12" i="15"/>
  <c r="CN46" i="15"/>
  <c r="EQ51" i="15"/>
  <c r="ES21" i="15"/>
  <c r="EW30" i="15"/>
  <c r="ES337" i="14"/>
  <c r="EU88" i="15"/>
  <c r="EQ94" i="15"/>
  <c r="ES341" i="14" l="1"/>
  <c r="ES343" i="14"/>
  <c r="ET338" i="14" s="1"/>
  <c r="CN105" i="15"/>
  <c r="CN23" i="15" s="1"/>
  <c r="CN98" i="15"/>
  <c r="CN6" i="15"/>
  <c r="CO5" i="15"/>
  <c r="CN134" i="14"/>
  <c r="ER51" i="15"/>
  <c r="ET21" i="15"/>
  <c r="ET337" i="14"/>
  <c r="EV88" i="15"/>
  <c r="ER94" i="15"/>
  <c r="ET341" i="14" l="1"/>
  <c r="ET343" i="14"/>
  <c r="EU338" i="14" s="1"/>
  <c r="CN108" i="15"/>
  <c r="CN109" i="15" s="1"/>
  <c r="CN110" i="15" s="1"/>
  <c r="CN15" i="15"/>
  <c r="CN97" i="15"/>
  <c r="CO96" i="15"/>
  <c r="CO104" i="15"/>
  <c r="CO14" i="15" s="1"/>
  <c r="CN135" i="14"/>
  <c r="CO7" i="15" s="1"/>
  <c r="CN136" i="14"/>
  <c r="CO133" i="14" s="1"/>
  <c r="CO20" i="15"/>
  <c r="CN34" i="15"/>
  <c r="CN32" i="15" s="1"/>
  <c r="CP35" i="15"/>
  <c r="CO22" i="15"/>
  <c r="CO52" i="15"/>
  <c r="CO33" i="15"/>
  <c r="CO12" i="15"/>
  <c r="CO11" i="15"/>
  <c r="CO46" i="15"/>
  <c r="CO47" i="15"/>
  <c r="CO45" i="15"/>
  <c r="CO44" i="15"/>
  <c r="CO16" i="15"/>
  <c r="CO10" i="15"/>
  <c r="ES51" i="15"/>
  <c r="EU21" i="15"/>
  <c r="EU337" i="14"/>
  <c r="EW88" i="15"/>
  <c r="ES94" i="15"/>
  <c r="EU343" i="14" l="1"/>
  <c r="EV338" i="14" s="1"/>
  <c r="EU341" i="14"/>
  <c r="CO105" i="15"/>
  <c r="CO23" i="15" s="1"/>
  <c r="CO98" i="15"/>
  <c r="CO6" i="15"/>
  <c r="CP5" i="15"/>
  <c r="CO134" i="14"/>
  <c r="EV21" i="15"/>
  <c r="ET51" i="15"/>
  <c r="EV337" i="14"/>
  <c r="ET94" i="15"/>
  <c r="EV341" i="14" l="1"/>
  <c r="EV343" i="14"/>
  <c r="CO108" i="15"/>
  <c r="CO109" i="15" s="1"/>
  <c r="CO110" i="15" s="1"/>
  <c r="CO15" i="15"/>
  <c r="CO97" i="15"/>
  <c r="CP104" i="15"/>
  <c r="CP14" i="15" s="1"/>
  <c r="CP96" i="15"/>
  <c r="CP22" i="15"/>
  <c r="CP20" i="15"/>
  <c r="CP33" i="15"/>
  <c r="CO34" i="15"/>
  <c r="CO32" i="15" s="1"/>
  <c r="CP47" i="15"/>
  <c r="CP52" i="15"/>
  <c r="CQ35" i="15"/>
  <c r="CP11" i="15"/>
  <c r="CP10" i="15"/>
  <c r="CP12" i="15"/>
  <c r="CP16" i="15"/>
  <c r="CP45" i="15"/>
  <c r="CP46" i="15"/>
  <c r="CP44" i="15"/>
  <c r="CO135" i="14"/>
  <c r="CP7" i="15" s="1"/>
  <c r="CO136" i="14"/>
  <c r="CP133" i="14" s="1"/>
  <c r="EW21" i="15"/>
  <c r="EU51" i="15"/>
  <c r="EU94" i="15"/>
  <c r="CP98" i="15" l="1"/>
  <c r="CP105" i="15"/>
  <c r="CP23" i="15" s="1"/>
  <c r="CP6" i="15"/>
  <c r="CP134" i="14"/>
  <c r="CP135" i="14" s="1"/>
  <c r="CQ7" i="15" s="1"/>
  <c r="CQ5" i="15"/>
  <c r="C21" i="15"/>
  <c r="EV51" i="15"/>
  <c r="EV94" i="15"/>
  <c r="CP108" i="15" l="1"/>
  <c r="CP109" i="15" s="1"/>
  <c r="CP110" i="15" s="1"/>
  <c r="CQ96" i="15"/>
  <c r="CQ104" i="15"/>
  <c r="CQ14" i="15" s="1"/>
  <c r="CP15" i="15"/>
  <c r="CP97" i="15"/>
  <c r="CQ47" i="15"/>
  <c r="CQ22" i="15"/>
  <c r="CR35" i="15"/>
  <c r="CQ52" i="15"/>
  <c r="CQ12" i="15"/>
  <c r="CQ20" i="15"/>
  <c r="CP34" i="15"/>
  <c r="CP32" i="15" s="1"/>
  <c r="CQ33" i="15"/>
  <c r="CQ11" i="15"/>
  <c r="CQ46" i="15"/>
  <c r="CQ10" i="15"/>
  <c r="CQ44" i="15"/>
  <c r="CQ16" i="15"/>
  <c r="CQ45" i="15"/>
  <c r="CP136" i="14"/>
  <c r="CQ133" i="14" s="1"/>
  <c r="EW51" i="15"/>
  <c r="C51" i="15" s="1"/>
  <c r="CQ105" i="15" l="1"/>
  <c r="CQ23" i="15" s="1"/>
  <c r="CQ98" i="15"/>
  <c r="CQ6" i="15"/>
  <c r="CR5" i="15"/>
  <c r="CQ134" i="14"/>
  <c r="CQ135" i="14" s="1"/>
  <c r="CR7" i="15" s="1"/>
  <c r="CQ108" i="15" l="1"/>
  <c r="CQ109" i="15" s="1"/>
  <c r="CQ110" i="15" s="1"/>
  <c r="CR96" i="15"/>
  <c r="CR104" i="15"/>
  <c r="CR14" i="15" s="1"/>
  <c r="CQ15" i="15"/>
  <c r="CQ97" i="15"/>
  <c r="CQ136" i="14"/>
  <c r="CR133" i="14" s="1"/>
  <c r="CR134" i="14" s="1"/>
  <c r="CR135" i="14" s="1"/>
  <c r="CS7" i="15" s="1"/>
  <c r="CR47" i="15"/>
  <c r="CS35" i="15"/>
  <c r="CR52" i="15"/>
  <c r="CR33" i="15"/>
  <c r="CR22" i="15"/>
  <c r="CR20" i="15"/>
  <c r="CQ34" i="15"/>
  <c r="CQ32" i="15" s="1"/>
  <c r="CR16" i="15"/>
  <c r="CR46" i="15"/>
  <c r="CR11" i="15"/>
  <c r="CR45" i="15"/>
  <c r="CR44" i="15"/>
  <c r="CR12" i="15"/>
  <c r="CR10" i="15"/>
  <c r="CS5" i="15" l="1"/>
  <c r="CS96" i="15" s="1"/>
  <c r="CR105" i="15"/>
  <c r="CR23" i="15" s="1"/>
  <c r="CS104" i="15"/>
  <c r="CS14" i="15" s="1"/>
  <c r="CR98" i="15"/>
  <c r="CR108" i="15"/>
  <c r="CR109" i="15" s="1"/>
  <c r="CR110" i="15" s="1"/>
  <c r="CR6" i="15"/>
  <c r="CR136" i="14"/>
  <c r="CS133" i="14" s="1"/>
  <c r="CS12" i="15"/>
  <c r="CR34" i="15"/>
  <c r="CR32" i="15" s="1"/>
  <c r="CS52" i="15"/>
  <c r="CS20" i="15"/>
  <c r="CT35" i="15"/>
  <c r="CS11" i="15"/>
  <c r="CS10" i="15"/>
  <c r="CS46" i="15"/>
  <c r="CS16" i="15"/>
  <c r="CS44" i="15"/>
  <c r="CS45" i="15"/>
  <c r="CS47" i="15"/>
  <c r="CS22" i="15" l="1"/>
  <c r="CS33" i="15"/>
  <c r="CS105" i="15"/>
  <c r="CS23" i="15" s="1"/>
  <c r="CS98" i="15"/>
  <c r="CR15" i="15"/>
  <c r="CR97" i="15"/>
  <c r="CS6" i="15"/>
  <c r="CS97" i="15" s="1"/>
  <c r="CT5" i="15"/>
  <c r="CS134" i="14"/>
  <c r="CS135" i="14" s="1"/>
  <c r="CT7" i="15" s="1"/>
  <c r="CS108" i="15" l="1"/>
  <c r="CS109" i="15" s="1"/>
  <c r="CS110" i="15" s="1"/>
  <c r="CT96" i="15"/>
  <c r="CT104" i="15"/>
  <c r="CT14" i="15" s="1"/>
  <c r="CS15" i="15"/>
  <c r="CT20" i="15"/>
  <c r="CT22" i="15"/>
  <c r="CS34" i="15"/>
  <c r="CS32" i="15" s="1"/>
  <c r="CT52" i="15"/>
  <c r="CT33" i="15"/>
  <c r="CT47" i="15"/>
  <c r="CU35" i="15"/>
  <c r="CT10" i="15"/>
  <c r="CT12" i="15"/>
  <c r="CT45" i="15"/>
  <c r="CT11" i="15"/>
  <c r="CT16" i="15"/>
  <c r="CT46" i="15"/>
  <c r="CT44" i="15"/>
  <c r="CS136" i="14"/>
  <c r="CT133" i="14" s="1"/>
  <c r="CT98" i="15" l="1"/>
  <c r="CT105" i="15"/>
  <c r="CT23" i="15" s="1"/>
  <c r="CT6" i="15"/>
  <c r="CU5" i="15"/>
  <c r="CT134" i="14"/>
  <c r="CT135" i="14" s="1"/>
  <c r="CU7" i="15" s="1"/>
  <c r="CT108" i="15" l="1"/>
  <c r="CT109" i="15" s="1"/>
  <c r="CT110" i="15" s="1"/>
  <c r="CU96" i="15"/>
  <c r="CU104" i="15"/>
  <c r="CT15" i="15"/>
  <c r="CT97" i="15"/>
  <c r="CU20" i="15"/>
  <c r="CU33" i="15"/>
  <c r="CU22" i="15"/>
  <c r="CU47" i="15"/>
  <c r="CU52" i="15"/>
  <c r="CV35" i="15"/>
  <c r="CU12" i="15"/>
  <c r="CT34" i="15"/>
  <c r="CT32" i="15" s="1"/>
  <c r="CU45" i="15"/>
  <c r="CU16" i="15"/>
  <c r="CU10" i="15"/>
  <c r="CU105" i="15" s="1"/>
  <c r="CU23" i="15" s="1"/>
  <c r="CU46" i="15"/>
  <c r="CU44" i="15"/>
  <c r="CU11" i="15"/>
  <c r="CT136" i="14"/>
  <c r="CU133" i="14" s="1"/>
  <c r="CU108" i="15" l="1"/>
  <c r="CU109" i="15" s="1"/>
  <c r="CU110" i="15" s="1"/>
  <c r="CU14" i="15"/>
  <c r="CU98" i="15"/>
  <c r="CU6" i="15"/>
  <c r="CV5" i="15"/>
  <c r="CU134" i="14"/>
  <c r="CU135" i="14" s="1"/>
  <c r="CV7" i="15" s="1"/>
  <c r="CU15" i="15" l="1"/>
  <c r="CU97" i="15"/>
  <c r="CV96" i="15"/>
  <c r="CV104" i="15"/>
  <c r="CV14" i="15" s="1"/>
  <c r="CU136" i="14"/>
  <c r="CV133" i="14" s="1"/>
  <c r="CV20" i="15"/>
  <c r="CV22" i="15"/>
  <c r="CV33" i="15"/>
  <c r="CV12" i="15"/>
  <c r="CV52" i="15"/>
  <c r="CU34" i="15"/>
  <c r="CU32" i="15" s="1"/>
  <c r="CW35" i="15"/>
  <c r="CV45" i="15"/>
  <c r="CV16" i="15"/>
  <c r="CV10" i="15"/>
  <c r="CV47" i="15"/>
  <c r="CV44" i="15"/>
  <c r="CV11" i="15"/>
  <c r="CV46" i="15"/>
  <c r="CV105" i="15" l="1"/>
  <c r="CV23" i="15" s="1"/>
  <c r="CV98" i="15"/>
  <c r="CV6" i="15"/>
  <c r="CW5" i="15"/>
  <c r="CV134" i="14"/>
  <c r="CV135" i="14" s="1"/>
  <c r="CW7" i="15" s="1"/>
  <c r="CV108" i="15" l="1"/>
  <c r="CV109" i="15" s="1"/>
  <c r="CV110" i="15" s="1"/>
  <c r="CW96" i="15"/>
  <c r="CW104" i="15"/>
  <c r="CW14" i="15" s="1"/>
  <c r="CV15" i="15"/>
  <c r="CV97" i="15"/>
  <c r="CV136" i="14"/>
  <c r="CW133" i="14" s="1"/>
  <c r="CW134" i="14" s="1"/>
  <c r="CW52" i="15"/>
  <c r="CW47" i="15"/>
  <c r="CX35" i="15"/>
  <c r="CW20" i="15"/>
  <c r="CW22" i="15"/>
  <c r="CW33" i="15"/>
  <c r="CW12" i="15"/>
  <c r="CV34" i="15"/>
  <c r="CV32" i="15" s="1"/>
  <c r="CW45" i="15"/>
  <c r="CW46" i="15"/>
  <c r="CW16" i="15"/>
  <c r="CW44" i="15"/>
  <c r="CW11" i="15"/>
  <c r="CW10" i="15"/>
  <c r="CX5" i="15" l="1"/>
  <c r="CX96" i="15" s="1"/>
  <c r="CW105" i="15"/>
  <c r="CW23" i="15" s="1"/>
  <c r="CW98" i="15"/>
  <c r="CW6" i="15"/>
  <c r="CX22" i="15"/>
  <c r="CX52" i="15"/>
  <c r="CX33" i="15"/>
  <c r="CX11" i="15"/>
  <c r="CX12" i="15"/>
  <c r="CX46" i="15"/>
  <c r="CX16" i="15"/>
  <c r="CX47" i="15"/>
  <c r="CW135" i="14"/>
  <c r="CX7" i="15" s="1"/>
  <c r="CW136" i="14"/>
  <c r="CX133" i="14" s="1"/>
  <c r="CX10" i="15" l="1"/>
  <c r="CW34" i="15"/>
  <c r="CW32" i="15" s="1"/>
  <c r="CX104" i="15"/>
  <c r="CX14" i="15" s="1"/>
  <c r="CX45" i="15"/>
  <c r="CX44" i="15"/>
  <c r="CY35" i="15"/>
  <c r="CX20" i="15"/>
  <c r="CX98" i="15" s="1"/>
  <c r="CW108" i="15"/>
  <c r="CW109" i="15" s="1"/>
  <c r="CW110" i="15" s="1"/>
  <c r="CX105" i="15"/>
  <c r="CX23" i="15" s="1"/>
  <c r="CW15" i="15"/>
  <c r="CW97" i="15"/>
  <c r="CX6" i="15"/>
  <c r="CY5" i="15"/>
  <c r="CX134" i="14"/>
  <c r="CX108" i="15" l="1"/>
  <c r="CX109" i="15" s="1"/>
  <c r="CX110" i="15" s="1"/>
  <c r="CY96" i="15"/>
  <c r="CY104" i="15"/>
  <c r="CX15" i="15"/>
  <c r="CX97" i="15"/>
  <c r="CY33" i="15"/>
  <c r="CY20" i="15"/>
  <c r="CX34" i="15"/>
  <c r="CX32" i="15" s="1"/>
  <c r="CY47" i="15"/>
  <c r="CY22" i="15"/>
  <c r="CZ35" i="15"/>
  <c r="CY52" i="15"/>
  <c r="CY45" i="15"/>
  <c r="CY16" i="15"/>
  <c r="CY10" i="15"/>
  <c r="CY44" i="15"/>
  <c r="CY46" i="15"/>
  <c r="CY12" i="15"/>
  <c r="CY11" i="15"/>
  <c r="CX135" i="14"/>
  <c r="CY7" i="15" s="1"/>
  <c r="CX136" i="14"/>
  <c r="CY133" i="14" s="1"/>
  <c r="CY98" i="15" l="1"/>
  <c r="CY105" i="15"/>
  <c r="CY23" i="15" s="1"/>
  <c r="CY14" i="15"/>
  <c r="CY6" i="15"/>
  <c r="CZ5" i="15"/>
  <c r="CY134" i="14"/>
  <c r="CY135" i="14" s="1"/>
  <c r="CZ7" i="15" s="1"/>
  <c r="CZ104" i="15" l="1"/>
  <c r="CZ14" i="15" s="1"/>
  <c r="CZ96" i="15"/>
  <c r="CY108" i="15"/>
  <c r="CY109" i="15" s="1"/>
  <c r="CY110" i="15" s="1"/>
  <c r="CY15" i="15"/>
  <c r="CY97" i="15"/>
  <c r="CY136" i="14"/>
  <c r="CZ133" i="14" s="1"/>
  <c r="DA5" i="15" s="1"/>
  <c r="DA22" i="15" s="1"/>
  <c r="DA35" i="15"/>
  <c r="CZ20" i="15"/>
  <c r="CZ33" i="15"/>
  <c r="CZ52" i="15"/>
  <c r="CY34" i="15"/>
  <c r="CY32" i="15" s="1"/>
  <c r="CZ22" i="15"/>
  <c r="CZ12" i="15"/>
  <c r="CZ44" i="15"/>
  <c r="CZ10" i="15"/>
  <c r="CZ47" i="15"/>
  <c r="CZ45" i="15"/>
  <c r="CZ46" i="15"/>
  <c r="CZ11" i="15"/>
  <c r="CZ16" i="15"/>
  <c r="DA10" i="15" l="1"/>
  <c r="DA16" i="15"/>
  <c r="DA33" i="15"/>
  <c r="CZ105" i="15"/>
  <c r="CZ23" i="15" s="1"/>
  <c r="DA11" i="15"/>
  <c r="CZ34" i="15"/>
  <c r="CZ32" i="15" s="1"/>
  <c r="DB35" i="15"/>
  <c r="DA45" i="15"/>
  <c r="DA12" i="15"/>
  <c r="DA47" i="15"/>
  <c r="DA96" i="15"/>
  <c r="DA104" i="15"/>
  <c r="CZ98" i="15"/>
  <c r="DA44" i="15"/>
  <c r="DA46" i="15"/>
  <c r="DA52" i="15"/>
  <c r="DA20" i="15"/>
  <c r="CZ134" i="14"/>
  <c r="CZ135" i="14" s="1"/>
  <c r="DA7" i="15" s="1"/>
  <c r="CZ6" i="15"/>
  <c r="DA98" i="15" l="1"/>
  <c r="DA6" i="15"/>
  <c r="DA97" i="15" s="1"/>
  <c r="CZ108" i="15"/>
  <c r="CZ109" i="15" s="1"/>
  <c r="CZ110" i="15" s="1"/>
  <c r="CZ15" i="15"/>
  <c r="CZ97" i="15"/>
  <c r="DA105" i="15"/>
  <c r="DA23" i="15" s="1"/>
  <c r="DA14" i="15"/>
  <c r="CZ136" i="14"/>
  <c r="DA133" i="14" s="1"/>
  <c r="DA15" i="15" l="1"/>
  <c r="DA108" i="15"/>
  <c r="DA109" i="15" s="1"/>
  <c r="DA110" i="15" s="1"/>
  <c r="DB5" i="15"/>
  <c r="DA134" i="14"/>
  <c r="DB96" i="15" l="1"/>
  <c r="DB104" i="15"/>
  <c r="DB20" i="15"/>
  <c r="DB45" i="15"/>
  <c r="DA34" i="15"/>
  <c r="DA32" i="15" s="1"/>
  <c r="DB44" i="15"/>
  <c r="DB47" i="15"/>
  <c r="DB22" i="15"/>
  <c r="DC35" i="15"/>
  <c r="DB11" i="15"/>
  <c r="DB12" i="15"/>
  <c r="DB33" i="15"/>
  <c r="DB16" i="15"/>
  <c r="DB46" i="15"/>
  <c r="DB52" i="15"/>
  <c r="DB10" i="15"/>
  <c r="DA135" i="14"/>
  <c r="DB7" i="15" s="1"/>
  <c r="DA136" i="14"/>
  <c r="DB133" i="14" s="1"/>
  <c r="DB14" i="15" l="1"/>
  <c r="DB105" i="15"/>
  <c r="DB23" i="15" s="1"/>
  <c r="DB6" i="15"/>
  <c r="DB98" i="15"/>
  <c r="DC5" i="15"/>
  <c r="DB134" i="14"/>
  <c r="DB15" i="15" l="1"/>
  <c r="DB97" i="15"/>
  <c r="DC104" i="15"/>
  <c r="DC96" i="15"/>
  <c r="DB34" i="15"/>
  <c r="DB32" i="15" s="1"/>
  <c r="DC20" i="15"/>
  <c r="DC11" i="15"/>
  <c r="DC10" i="15"/>
  <c r="DD35" i="15"/>
  <c r="DC33" i="15"/>
  <c r="DC45" i="15"/>
  <c r="DC46" i="15"/>
  <c r="DC47" i="15"/>
  <c r="DC22" i="15"/>
  <c r="DC12" i="15"/>
  <c r="DC16" i="15"/>
  <c r="DC52" i="15"/>
  <c r="DC44" i="15"/>
  <c r="DB108" i="15"/>
  <c r="DB109" i="15" s="1"/>
  <c r="DB110" i="15" s="1"/>
  <c r="DB135" i="14"/>
  <c r="DC7" i="15" s="1"/>
  <c r="DB136" i="14"/>
  <c r="DC133" i="14" s="1"/>
  <c r="DC98" i="15" l="1"/>
  <c r="DC14" i="15"/>
  <c r="DC105" i="15"/>
  <c r="DC23" i="15" s="1"/>
  <c r="DC6" i="15"/>
  <c r="DD5" i="15"/>
  <c r="DC134" i="14"/>
  <c r="DC15" i="15" l="1"/>
  <c r="DC97" i="15"/>
  <c r="DD96" i="15"/>
  <c r="DD104" i="15"/>
  <c r="DC34" i="15"/>
  <c r="DC32" i="15" s="1"/>
  <c r="DD11" i="15"/>
  <c r="DD16" i="15"/>
  <c r="DD20" i="15"/>
  <c r="DD22" i="15"/>
  <c r="DD46" i="15"/>
  <c r="DD44" i="15"/>
  <c r="DD33" i="15"/>
  <c r="DD45" i="15"/>
  <c r="DD52" i="15"/>
  <c r="DE35" i="15"/>
  <c r="DD10" i="15"/>
  <c r="DD47" i="15"/>
  <c r="DD12" i="15"/>
  <c r="DC108" i="15"/>
  <c r="DC109" i="15" s="1"/>
  <c r="DC110" i="15" s="1"/>
  <c r="DC135" i="14"/>
  <c r="DD7" i="15" s="1"/>
  <c r="DC136" i="14"/>
  <c r="DD133" i="14" s="1"/>
  <c r="DD105" i="15" l="1"/>
  <c r="DD23" i="15" s="1"/>
  <c r="DD6" i="15"/>
  <c r="DD14" i="15"/>
  <c r="DD98" i="15"/>
  <c r="DE5" i="15"/>
  <c r="DD134" i="14"/>
  <c r="DD108" i="15" l="1"/>
  <c r="DD109" i="15" s="1"/>
  <c r="DD110" i="15" s="1"/>
  <c r="DE96" i="15"/>
  <c r="DE104" i="15"/>
  <c r="DE22" i="15"/>
  <c r="DF35" i="15"/>
  <c r="DE44" i="15"/>
  <c r="DE11" i="15"/>
  <c r="DE33" i="15"/>
  <c r="DE16" i="15"/>
  <c r="DE10" i="15"/>
  <c r="DE46" i="15"/>
  <c r="DD34" i="15"/>
  <c r="DD32" i="15" s="1"/>
  <c r="DE45" i="15"/>
  <c r="DE20" i="15"/>
  <c r="DE12" i="15"/>
  <c r="DE52" i="15"/>
  <c r="DE47" i="15"/>
  <c r="DD15" i="15"/>
  <c r="DD97" i="15"/>
  <c r="DD135" i="14"/>
  <c r="DE7" i="15" s="1"/>
  <c r="DD136" i="14"/>
  <c r="DE133" i="14" s="1"/>
  <c r="DE105" i="15" l="1"/>
  <c r="DE23" i="15" s="1"/>
  <c r="DE6" i="15"/>
  <c r="DE14" i="15"/>
  <c r="DE98" i="15"/>
  <c r="DF5" i="15"/>
  <c r="DE134" i="14"/>
  <c r="DE108" i="15" l="1"/>
  <c r="DE109" i="15" s="1"/>
  <c r="DE110" i="15" s="1"/>
  <c r="DF96" i="15"/>
  <c r="DF104" i="15"/>
  <c r="DF20" i="15"/>
  <c r="DE34" i="15"/>
  <c r="DE32" i="15" s="1"/>
  <c r="DF52" i="15"/>
  <c r="DF47" i="15"/>
  <c r="DF16" i="15"/>
  <c r="DF10" i="15"/>
  <c r="DF22" i="15"/>
  <c r="DF44" i="15"/>
  <c r="DF46" i="15"/>
  <c r="DF33" i="15"/>
  <c r="DF11" i="15"/>
  <c r="DF12" i="15"/>
  <c r="DG35" i="15"/>
  <c r="DF45" i="15"/>
  <c r="DE15" i="15"/>
  <c r="DE97" i="15"/>
  <c r="DE135" i="14"/>
  <c r="DF7" i="15" s="1"/>
  <c r="DE136" i="14"/>
  <c r="DF133" i="14" s="1"/>
  <c r="DF98" i="15" l="1"/>
  <c r="DF14" i="15"/>
  <c r="DF105" i="15"/>
  <c r="DF23" i="15" s="1"/>
  <c r="DF6" i="15"/>
  <c r="DG5" i="15"/>
  <c r="DF134" i="14"/>
  <c r="DF15" i="15" l="1"/>
  <c r="DF97" i="15"/>
  <c r="DG104" i="15"/>
  <c r="DG96" i="15"/>
  <c r="DG12" i="15"/>
  <c r="DG22" i="15"/>
  <c r="DG45" i="15"/>
  <c r="DG46" i="15"/>
  <c r="DH35" i="15"/>
  <c r="DG10" i="15"/>
  <c r="DG11" i="15"/>
  <c r="DG52" i="15"/>
  <c r="DG16" i="15"/>
  <c r="DF34" i="15"/>
  <c r="DF32" i="15" s="1"/>
  <c r="DG44" i="15"/>
  <c r="DG20" i="15"/>
  <c r="DG33" i="15"/>
  <c r="DG47" i="15"/>
  <c r="DF108" i="15"/>
  <c r="DF109" i="15" s="1"/>
  <c r="DF110" i="15" s="1"/>
  <c r="DF135" i="14"/>
  <c r="DG7" i="15" s="1"/>
  <c r="DF136" i="14"/>
  <c r="DG133" i="14" s="1"/>
  <c r="DG105" i="15" l="1"/>
  <c r="DG23" i="15" s="1"/>
  <c r="DG6" i="15"/>
  <c r="DG14" i="15"/>
  <c r="DG98" i="15"/>
  <c r="DH5" i="15"/>
  <c r="DG134" i="14"/>
  <c r="DG108" i="15" l="1"/>
  <c r="DG109" i="15" s="1"/>
  <c r="DG110" i="15" s="1"/>
  <c r="DH104" i="15"/>
  <c r="DH96" i="15"/>
  <c r="DH12" i="15"/>
  <c r="DH22" i="15"/>
  <c r="DH46" i="15"/>
  <c r="DH45" i="15"/>
  <c r="DH52" i="15"/>
  <c r="DH20" i="15"/>
  <c r="DH11" i="15"/>
  <c r="DI35" i="15"/>
  <c r="DH10" i="15"/>
  <c r="DH33" i="15"/>
  <c r="DG34" i="15"/>
  <c r="DG32" i="15" s="1"/>
  <c r="DH44" i="15"/>
  <c r="DH47" i="15"/>
  <c r="DH16" i="15"/>
  <c r="DG15" i="15"/>
  <c r="DG97" i="15"/>
  <c r="DG135" i="14"/>
  <c r="DH7" i="15" s="1"/>
  <c r="DG136" i="14"/>
  <c r="DH133" i="14" s="1"/>
  <c r="DH98" i="15" l="1"/>
  <c r="DH14" i="15"/>
  <c r="DH105" i="15"/>
  <c r="DH23" i="15" s="1"/>
  <c r="DH6" i="15"/>
  <c r="DI5" i="15"/>
  <c r="DH134" i="14"/>
  <c r="DI96" i="15" l="1"/>
  <c r="DI104" i="15"/>
  <c r="DI20" i="15"/>
  <c r="DI22" i="15"/>
  <c r="DI47" i="15"/>
  <c r="DI45" i="15"/>
  <c r="DI46" i="15"/>
  <c r="DJ35" i="15"/>
  <c r="DI12" i="15"/>
  <c r="DI11" i="15"/>
  <c r="DI16" i="15"/>
  <c r="DH34" i="15"/>
  <c r="DH32" i="15" s="1"/>
  <c r="DI44" i="15"/>
  <c r="DI10" i="15"/>
  <c r="DI52" i="15"/>
  <c r="DI33" i="15"/>
  <c r="DH108" i="15"/>
  <c r="DH109" i="15" s="1"/>
  <c r="DH110" i="15" s="1"/>
  <c r="DH15" i="15"/>
  <c r="DH97" i="15"/>
  <c r="DH135" i="14"/>
  <c r="DI7" i="15" s="1"/>
  <c r="DH136" i="14"/>
  <c r="DI133" i="14" s="1"/>
  <c r="DI98" i="15" l="1"/>
  <c r="DI14" i="15"/>
  <c r="DI105" i="15"/>
  <c r="DI23" i="15" s="1"/>
  <c r="DI6" i="15"/>
  <c r="DJ5" i="15"/>
  <c r="DI134" i="14"/>
  <c r="DJ96" i="15" l="1"/>
  <c r="DJ104" i="15"/>
  <c r="DI34" i="15"/>
  <c r="DI32" i="15" s="1"/>
  <c r="DJ11" i="15"/>
  <c r="DJ12" i="15"/>
  <c r="DJ22" i="15"/>
  <c r="DJ33" i="15"/>
  <c r="DJ44" i="15"/>
  <c r="DJ46" i="15"/>
  <c r="DK35" i="15"/>
  <c r="DJ10" i="15"/>
  <c r="DJ52" i="15"/>
  <c r="DJ47" i="15"/>
  <c r="DJ20" i="15"/>
  <c r="DJ16" i="15"/>
  <c r="DJ45" i="15"/>
  <c r="DI108" i="15"/>
  <c r="DI109" i="15" s="1"/>
  <c r="DI110" i="15" s="1"/>
  <c r="DI15" i="15"/>
  <c r="DI97" i="15"/>
  <c r="DI135" i="14"/>
  <c r="DJ7" i="15" s="1"/>
  <c r="DI136" i="14"/>
  <c r="DJ133" i="14" s="1"/>
  <c r="DJ98" i="15" l="1"/>
  <c r="DJ14" i="15"/>
  <c r="DJ105" i="15"/>
  <c r="DJ23" i="15" s="1"/>
  <c r="DJ6" i="15"/>
  <c r="DK5" i="15"/>
  <c r="DJ134" i="14"/>
  <c r="DJ15" i="15" l="1"/>
  <c r="DJ97" i="15"/>
  <c r="DK104" i="15"/>
  <c r="DK96" i="15"/>
  <c r="DK46" i="15"/>
  <c r="DK47" i="15"/>
  <c r="DK33" i="15"/>
  <c r="DK20" i="15"/>
  <c r="DL35" i="15"/>
  <c r="DK44" i="15"/>
  <c r="DK12" i="15"/>
  <c r="DK22" i="15"/>
  <c r="DK11" i="15"/>
  <c r="DK10" i="15"/>
  <c r="DJ34" i="15"/>
  <c r="DJ32" i="15" s="1"/>
  <c r="DK16" i="15"/>
  <c r="DK98" i="15" s="1"/>
  <c r="DK52" i="15"/>
  <c r="DK45" i="15"/>
  <c r="DJ108" i="15"/>
  <c r="DJ109" i="15" s="1"/>
  <c r="DJ110" i="15" s="1"/>
  <c r="DJ135" i="14"/>
  <c r="DK7" i="15" s="1"/>
  <c r="DJ136" i="14"/>
  <c r="DK133" i="14" s="1"/>
  <c r="DK105" i="15" l="1"/>
  <c r="DK23" i="15" s="1"/>
  <c r="DK6" i="15"/>
  <c r="DK14" i="15"/>
  <c r="DL5" i="15"/>
  <c r="DK134" i="14"/>
  <c r="DK108" i="15" l="1"/>
  <c r="DK109" i="15" s="1"/>
  <c r="DK110" i="15" s="1"/>
  <c r="DL96" i="15"/>
  <c r="DL104" i="15"/>
  <c r="DL20" i="15"/>
  <c r="DL47" i="15"/>
  <c r="DL45" i="15"/>
  <c r="DL12" i="15"/>
  <c r="DL22" i="15"/>
  <c r="DL46" i="15"/>
  <c r="DM35" i="15"/>
  <c r="DL10" i="15"/>
  <c r="DL52" i="15"/>
  <c r="DK34" i="15"/>
  <c r="DK32" i="15" s="1"/>
  <c r="DL44" i="15"/>
  <c r="DL33" i="15"/>
  <c r="DL11" i="15"/>
  <c r="DL16" i="15"/>
  <c r="DK15" i="15"/>
  <c r="DK97" i="15"/>
  <c r="DK135" i="14"/>
  <c r="DL7" i="15" s="1"/>
  <c r="DK136" i="14"/>
  <c r="DL133" i="14" s="1"/>
  <c r="DL105" i="15" l="1"/>
  <c r="DL23" i="15" s="1"/>
  <c r="DL6" i="15"/>
  <c r="DL14" i="15"/>
  <c r="DL98" i="15"/>
  <c r="DM5" i="15"/>
  <c r="DL134" i="14"/>
  <c r="DL108" i="15" l="1"/>
  <c r="DL109" i="15" s="1"/>
  <c r="DL110" i="15" s="1"/>
  <c r="DM96" i="15"/>
  <c r="DM104" i="15"/>
  <c r="DL34" i="15"/>
  <c r="DL32" i="15" s="1"/>
  <c r="DM47" i="15"/>
  <c r="DM11" i="15"/>
  <c r="DM45" i="15"/>
  <c r="DM52" i="15"/>
  <c r="DM22" i="15"/>
  <c r="DM16" i="15"/>
  <c r="DM46" i="15"/>
  <c r="DM12" i="15"/>
  <c r="DM10" i="15"/>
  <c r="DM20" i="15"/>
  <c r="DN35" i="15"/>
  <c r="DM33" i="15"/>
  <c r="DM44" i="15"/>
  <c r="DL15" i="15"/>
  <c r="DL97" i="15"/>
  <c r="DL135" i="14"/>
  <c r="DM7" i="15" s="1"/>
  <c r="DL136" i="14"/>
  <c r="DM133" i="14" s="1"/>
  <c r="DM105" i="15" l="1"/>
  <c r="DM23" i="15" s="1"/>
  <c r="DM6" i="15"/>
  <c r="DM14" i="15"/>
  <c r="DM98" i="15"/>
  <c r="DN5" i="15"/>
  <c r="DM134" i="14"/>
  <c r="DM108" i="15" l="1"/>
  <c r="DM109" i="15" s="1"/>
  <c r="DM110" i="15" s="1"/>
  <c r="DN96" i="15"/>
  <c r="DN104" i="15"/>
  <c r="DN33" i="15"/>
  <c r="DM34" i="15"/>
  <c r="DM32" i="15" s="1"/>
  <c r="DN11" i="15"/>
  <c r="DN44" i="15"/>
  <c r="DN16" i="15"/>
  <c r="DN20" i="15"/>
  <c r="DO35" i="15"/>
  <c r="DN12" i="15"/>
  <c r="DN46" i="15"/>
  <c r="DN22" i="15"/>
  <c r="DN45" i="15"/>
  <c r="DN10" i="15"/>
  <c r="DN47" i="15"/>
  <c r="DN52" i="15"/>
  <c r="DM15" i="15"/>
  <c r="DM97" i="15"/>
  <c r="DM135" i="14"/>
  <c r="DN7" i="15" s="1"/>
  <c r="DM136" i="14"/>
  <c r="DN133" i="14" s="1"/>
  <c r="DN98" i="15" l="1"/>
  <c r="DN14" i="15"/>
  <c r="DN105" i="15"/>
  <c r="DN23" i="15" s="1"/>
  <c r="DN6" i="15"/>
  <c r="DO5" i="15"/>
  <c r="DN134" i="14"/>
  <c r="DO104" i="15" l="1"/>
  <c r="DO96" i="15"/>
  <c r="DO33" i="15"/>
  <c r="DO12" i="15"/>
  <c r="DO10" i="15"/>
  <c r="DO52" i="15"/>
  <c r="DO47" i="15"/>
  <c r="DO11" i="15"/>
  <c r="DO45" i="15"/>
  <c r="DO22" i="15"/>
  <c r="DO44" i="15"/>
  <c r="DO46" i="15"/>
  <c r="DN34" i="15"/>
  <c r="DN32" i="15" s="1"/>
  <c r="DP35" i="15"/>
  <c r="DO20" i="15"/>
  <c r="DO16" i="15"/>
  <c r="DN108" i="15"/>
  <c r="DN109" i="15" s="1"/>
  <c r="DN110" i="15" s="1"/>
  <c r="DN15" i="15"/>
  <c r="DN97" i="15"/>
  <c r="DN135" i="14"/>
  <c r="DO7" i="15" s="1"/>
  <c r="DN136" i="14"/>
  <c r="DO133" i="14" s="1"/>
  <c r="DO105" i="15" l="1"/>
  <c r="DO23" i="15" s="1"/>
  <c r="DO6" i="15"/>
  <c r="DO98" i="15"/>
  <c r="DO14" i="15"/>
  <c r="DP5" i="15"/>
  <c r="DO134" i="14"/>
  <c r="DO135" i="14" s="1"/>
  <c r="DP7" i="15" s="1"/>
  <c r="DO136" i="14" l="1"/>
  <c r="DP133" i="14" s="1"/>
  <c r="DQ5" i="15" s="1"/>
  <c r="DQ11" i="15" s="1"/>
  <c r="DO108" i="15"/>
  <c r="DO109" i="15" s="1"/>
  <c r="DO110" i="15" s="1"/>
  <c r="DP104" i="15"/>
  <c r="DP96" i="15"/>
  <c r="DP33" i="15"/>
  <c r="DP45" i="15"/>
  <c r="DQ35" i="15"/>
  <c r="DP20" i="15"/>
  <c r="DO34" i="15"/>
  <c r="DO32" i="15" s="1"/>
  <c r="DP44" i="15"/>
  <c r="DP46" i="15"/>
  <c r="DP52" i="15"/>
  <c r="DP10" i="15"/>
  <c r="DP22" i="15"/>
  <c r="DP11" i="15"/>
  <c r="DP47" i="15"/>
  <c r="DP12" i="15"/>
  <c r="DP16" i="15"/>
  <c r="DO15" i="15"/>
  <c r="DO97" i="15"/>
  <c r="DQ96" i="15"/>
  <c r="DQ12" i="15"/>
  <c r="DQ44" i="15"/>
  <c r="DQ20" i="15" l="1"/>
  <c r="DQ52" i="15"/>
  <c r="DQ104" i="15"/>
  <c r="DQ14" i="15" s="1"/>
  <c r="DQ46" i="15"/>
  <c r="DQ33" i="15"/>
  <c r="DP134" i="14"/>
  <c r="DP135" i="14" s="1"/>
  <c r="DQ7" i="15" s="1"/>
  <c r="DQ22" i="15"/>
  <c r="DQ47" i="15"/>
  <c r="DR35" i="15"/>
  <c r="DQ45" i="15"/>
  <c r="DP34" i="15"/>
  <c r="DQ10" i="15"/>
  <c r="DQ6" i="15" s="1"/>
  <c r="DQ16" i="15"/>
  <c r="DP105" i="15"/>
  <c r="DP23" i="15" s="1"/>
  <c r="DP32" i="15"/>
  <c r="DP108" i="15"/>
  <c r="DP109" i="15" s="1"/>
  <c r="DP110" i="15" s="1"/>
  <c r="DP14" i="15"/>
  <c r="DP6" i="15"/>
  <c r="DP98" i="15"/>
  <c r="DQ98" i="15" l="1"/>
  <c r="DQ105" i="15"/>
  <c r="DP136" i="14"/>
  <c r="DQ133" i="14" s="1"/>
  <c r="DR5" i="15" s="1"/>
  <c r="DR20" i="15" s="1"/>
  <c r="DR44" i="15"/>
  <c r="DP15" i="15"/>
  <c r="DP97" i="15"/>
  <c r="DQ15" i="15"/>
  <c r="DQ97" i="15"/>
  <c r="DR10" i="15" l="1"/>
  <c r="DR96" i="15"/>
  <c r="DR12" i="15"/>
  <c r="DS35" i="15"/>
  <c r="DR33" i="15"/>
  <c r="DR47" i="15"/>
  <c r="DR46" i="15"/>
  <c r="DR45" i="15"/>
  <c r="DR104" i="15"/>
  <c r="DR14" i="15" s="1"/>
  <c r="DQ34" i="15"/>
  <c r="DQ32" i="15" s="1"/>
  <c r="DR16" i="15"/>
  <c r="DR22" i="15"/>
  <c r="DR11" i="15"/>
  <c r="DR52" i="15"/>
  <c r="DQ23" i="15"/>
  <c r="DQ108" i="15"/>
  <c r="DQ109" i="15" s="1"/>
  <c r="DQ110" i="15" s="1"/>
  <c r="DQ134" i="14"/>
  <c r="DQ135" i="14" s="1"/>
  <c r="DR7" i="15" s="1"/>
  <c r="DR6" i="15" s="1"/>
  <c r="DR15" i="15" s="1"/>
  <c r="DR98" i="15" l="1"/>
  <c r="DR105" i="15"/>
  <c r="DR23" i="15" s="1"/>
  <c r="DQ136" i="14"/>
  <c r="DR133" i="14" s="1"/>
  <c r="DS5" i="15" s="1"/>
  <c r="DR97" i="15"/>
  <c r="DR108" i="15" l="1"/>
  <c r="DR109" i="15" s="1"/>
  <c r="DR110" i="15" s="1"/>
  <c r="DS96" i="15"/>
  <c r="DS10" i="15"/>
  <c r="DS20" i="15"/>
  <c r="DS104" i="15"/>
  <c r="DS14" i="15" s="1"/>
  <c r="DS11" i="15"/>
  <c r="DS12" i="15"/>
  <c r="DS22" i="15"/>
  <c r="DS33" i="15"/>
  <c r="DS46" i="15"/>
  <c r="DS16" i="15"/>
  <c r="DT35" i="15"/>
  <c r="DS52" i="15"/>
  <c r="DR34" i="15"/>
  <c r="DR32" i="15" s="1"/>
  <c r="DS45" i="15"/>
  <c r="DS44" i="15"/>
  <c r="DS47" i="15"/>
  <c r="DR134" i="14"/>
  <c r="DR135" i="14" s="1"/>
  <c r="DS7" i="15" s="1"/>
  <c r="DS98" i="15" l="1"/>
  <c r="DS105" i="15"/>
  <c r="DS6" i="15"/>
  <c r="DR136" i="14"/>
  <c r="DS133" i="14" s="1"/>
  <c r="DT5" i="15" s="1"/>
  <c r="DS97" i="15" l="1"/>
  <c r="DS15" i="15"/>
  <c r="DT96" i="15"/>
  <c r="DT33" i="15"/>
  <c r="DS34" i="15"/>
  <c r="DS32" i="15" s="1"/>
  <c r="DT16" i="15"/>
  <c r="DT12" i="15"/>
  <c r="DT46" i="15"/>
  <c r="DT22" i="15"/>
  <c r="DT104" i="15"/>
  <c r="DT14" i="15" s="1"/>
  <c r="DT52" i="15"/>
  <c r="DT45" i="15"/>
  <c r="DT47" i="15"/>
  <c r="DT20" i="15"/>
  <c r="DT11" i="15"/>
  <c r="DU35" i="15"/>
  <c r="DT44" i="15"/>
  <c r="DT10" i="15"/>
  <c r="DS23" i="15"/>
  <c r="DS108" i="15"/>
  <c r="DS109" i="15" s="1"/>
  <c r="DS110" i="15" s="1"/>
  <c r="DS134" i="14"/>
  <c r="DS135" i="14" s="1"/>
  <c r="DT7" i="15" s="1"/>
  <c r="DT98" i="15" l="1"/>
  <c r="DT105" i="15"/>
  <c r="DT6" i="15"/>
  <c r="DS136" i="14"/>
  <c r="DT133" i="14" s="1"/>
  <c r="DU5" i="15" s="1"/>
  <c r="DU96" i="15" l="1"/>
  <c r="DV35" i="15"/>
  <c r="DU47" i="15"/>
  <c r="DU12" i="15"/>
  <c r="DU20" i="15"/>
  <c r="DU33" i="15"/>
  <c r="DU46" i="15"/>
  <c r="DT34" i="15"/>
  <c r="DT32" i="15" s="1"/>
  <c r="DU45" i="15"/>
  <c r="DU104" i="15"/>
  <c r="DU14" i="15" s="1"/>
  <c r="DU52" i="15"/>
  <c r="DU16" i="15"/>
  <c r="DU11" i="15"/>
  <c r="DU44" i="15"/>
  <c r="DU22" i="15"/>
  <c r="DU10" i="15"/>
  <c r="DT15" i="15"/>
  <c r="DT97" i="15"/>
  <c r="DT23" i="15"/>
  <c r="DT108" i="15"/>
  <c r="DT109" i="15" s="1"/>
  <c r="DT110" i="15" s="1"/>
  <c r="DT134" i="14"/>
  <c r="DT135" i="14" s="1"/>
  <c r="DU7" i="15" s="1"/>
  <c r="DU98" i="15" l="1"/>
  <c r="DU6" i="15"/>
  <c r="DU105" i="15"/>
  <c r="DT136" i="14"/>
  <c r="DU133" i="14" s="1"/>
  <c r="DU23" i="15" l="1"/>
  <c r="DU108" i="15"/>
  <c r="DU109" i="15" s="1"/>
  <c r="DU110" i="15" s="1"/>
  <c r="DU15" i="15"/>
  <c r="DU97" i="15"/>
  <c r="DV5" i="15"/>
  <c r="DU134" i="14"/>
  <c r="DW35" i="15" l="1"/>
  <c r="DV33" i="15"/>
  <c r="DV11" i="15"/>
  <c r="DV104" i="15"/>
  <c r="DV20" i="15"/>
  <c r="DV52" i="15"/>
  <c r="DV45" i="15"/>
  <c r="DV10" i="15"/>
  <c r="DV47" i="15"/>
  <c r="DU34" i="15"/>
  <c r="DU32" i="15" s="1"/>
  <c r="DV46" i="15"/>
  <c r="DV16" i="15"/>
  <c r="DV44" i="15"/>
  <c r="DV96" i="15"/>
  <c r="DV22" i="15"/>
  <c r="DV12" i="15"/>
  <c r="DU135" i="14"/>
  <c r="DV7" i="15" s="1"/>
  <c r="DU136" i="14"/>
  <c r="DV133" i="14" s="1"/>
  <c r="DV6" i="15" l="1"/>
  <c r="DV105" i="15"/>
  <c r="DV23" i="15" s="1"/>
  <c r="DV98" i="15"/>
  <c r="DV14" i="15"/>
  <c r="DW5" i="15"/>
  <c r="DV134" i="14"/>
  <c r="DV108" i="15" l="1"/>
  <c r="DV109" i="15" s="1"/>
  <c r="DV110" i="15" s="1"/>
  <c r="DV15" i="15"/>
  <c r="DV97" i="15"/>
  <c r="DW96" i="15"/>
  <c r="DX35" i="15"/>
  <c r="DV34" i="15"/>
  <c r="DV32" i="15" s="1"/>
  <c r="DW44" i="15"/>
  <c r="DW11" i="15"/>
  <c r="DW52" i="15"/>
  <c r="DW20" i="15"/>
  <c r="DW10" i="15"/>
  <c r="DW33" i="15"/>
  <c r="DW104" i="15"/>
  <c r="DW22" i="15"/>
  <c r="DW12" i="15"/>
  <c r="DW16" i="15"/>
  <c r="DW46" i="15"/>
  <c r="DW47" i="15"/>
  <c r="DW45" i="15"/>
  <c r="DV135" i="14"/>
  <c r="DW7" i="15" s="1"/>
  <c r="DV136" i="14"/>
  <c r="DW133" i="14" s="1"/>
  <c r="DW98" i="15" l="1"/>
  <c r="DW14" i="15"/>
  <c r="DW105" i="15"/>
  <c r="DW23" i="15" s="1"/>
  <c r="DW6" i="15"/>
  <c r="DX5" i="15"/>
  <c r="DW134" i="14"/>
  <c r="DX11" i="15" l="1"/>
  <c r="DX104" i="15"/>
  <c r="DX33" i="15"/>
  <c r="DX12" i="15"/>
  <c r="DX45" i="15"/>
  <c r="DX96" i="15"/>
  <c r="DX47" i="15"/>
  <c r="DW34" i="15"/>
  <c r="DW32" i="15" s="1"/>
  <c r="DX16" i="15"/>
  <c r="DX52" i="15"/>
  <c r="DX22" i="15"/>
  <c r="DX10" i="15"/>
  <c r="DX44" i="15"/>
  <c r="DX20" i="15"/>
  <c r="DY35" i="15"/>
  <c r="DX46" i="15"/>
  <c r="DW97" i="15"/>
  <c r="DW15" i="15"/>
  <c r="DW108" i="15"/>
  <c r="DW109" i="15" s="1"/>
  <c r="DW110" i="15" s="1"/>
  <c r="DW135" i="14"/>
  <c r="DX7" i="15" s="1"/>
  <c r="DW136" i="14"/>
  <c r="DX133" i="14" s="1"/>
  <c r="DX98" i="15" l="1"/>
  <c r="DX6" i="15"/>
  <c r="DX105" i="15"/>
  <c r="DX23" i="15" s="1"/>
  <c r="DX14" i="15"/>
  <c r="DY5" i="15"/>
  <c r="DX134" i="14"/>
  <c r="DX97" i="15" l="1"/>
  <c r="DX15" i="15"/>
  <c r="DX108" i="15"/>
  <c r="DX109" i="15" s="1"/>
  <c r="DX110" i="15" s="1"/>
  <c r="DX34" i="15"/>
  <c r="DX32" i="15" s="1"/>
  <c r="DY22" i="15"/>
  <c r="DY16" i="15"/>
  <c r="DZ35" i="15"/>
  <c r="DY46" i="15"/>
  <c r="DY10" i="15"/>
  <c r="DY96" i="15"/>
  <c r="DY20" i="15"/>
  <c r="DY52" i="15"/>
  <c r="DY47" i="15"/>
  <c r="DY45" i="15"/>
  <c r="DY104" i="15"/>
  <c r="DY12" i="15"/>
  <c r="DY33" i="15"/>
  <c r="DY11" i="15"/>
  <c r="DY44" i="15"/>
  <c r="DX135" i="14"/>
  <c r="DY7" i="15" s="1"/>
  <c r="DX136" i="14"/>
  <c r="DY133" i="14" s="1"/>
  <c r="DY14" i="15" l="1"/>
  <c r="DY98" i="15"/>
  <c r="DY6" i="15"/>
  <c r="DY105" i="15"/>
  <c r="DY23" i="15" s="1"/>
  <c r="DZ5" i="15"/>
  <c r="DY134" i="14"/>
  <c r="DY108" i="15" l="1"/>
  <c r="DY109" i="15" s="1"/>
  <c r="DY110" i="15" s="1"/>
  <c r="DZ33" i="15"/>
  <c r="DZ52" i="15"/>
  <c r="DZ46" i="15"/>
  <c r="DZ96" i="15"/>
  <c r="DZ20" i="15"/>
  <c r="DZ47" i="15"/>
  <c r="DZ12" i="15"/>
  <c r="DZ16" i="15"/>
  <c r="DZ104" i="15"/>
  <c r="DZ22" i="15"/>
  <c r="DY34" i="15"/>
  <c r="DY32" i="15" s="1"/>
  <c r="DZ11" i="15"/>
  <c r="DZ44" i="15"/>
  <c r="DZ45" i="15"/>
  <c r="EA35" i="15"/>
  <c r="DZ10" i="15"/>
  <c r="DY97" i="15"/>
  <c r="DY15" i="15"/>
  <c r="DY135" i="14"/>
  <c r="DZ7" i="15" s="1"/>
  <c r="DY136" i="14"/>
  <c r="DZ133" i="14" s="1"/>
  <c r="DZ6" i="15" l="1"/>
  <c r="DZ105" i="15"/>
  <c r="DZ23" i="15" s="1"/>
  <c r="DZ14" i="15"/>
  <c r="DZ98" i="15"/>
  <c r="EA5" i="15"/>
  <c r="DZ134" i="14"/>
  <c r="EA46" i="15" l="1"/>
  <c r="EA16" i="15"/>
  <c r="EA104" i="15"/>
  <c r="EA52" i="15"/>
  <c r="EA47" i="15"/>
  <c r="EA44" i="15"/>
  <c r="EA96" i="15"/>
  <c r="EA20" i="15"/>
  <c r="EB35" i="15"/>
  <c r="EA11" i="15"/>
  <c r="EA45" i="15"/>
  <c r="EA33" i="15"/>
  <c r="EA12" i="15"/>
  <c r="EA10" i="15"/>
  <c r="EA22" i="15"/>
  <c r="DZ34" i="15"/>
  <c r="DZ32" i="15" s="1"/>
  <c r="DZ15" i="15"/>
  <c r="DZ97" i="15"/>
  <c r="DZ108" i="15"/>
  <c r="DZ109" i="15" s="1"/>
  <c r="DZ110" i="15" s="1"/>
  <c r="DZ135" i="14"/>
  <c r="EA7" i="15" s="1"/>
  <c r="DZ136" i="14"/>
  <c r="EA133" i="14" s="1"/>
  <c r="EA14" i="15" l="1"/>
  <c r="EA98" i="15"/>
  <c r="EA105" i="15"/>
  <c r="EA23" i="15" s="1"/>
  <c r="EA6" i="15"/>
  <c r="EB5" i="15"/>
  <c r="EA134" i="14"/>
  <c r="EA108" i="15" l="1"/>
  <c r="EA109" i="15" s="1"/>
  <c r="EA110" i="15" s="1"/>
  <c r="EC35" i="15"/>
  <c r="EB33" i="15"/>
  <c r="EB44" i="15"/>
  <c r="EB10" i="15"/>
  <c r="EB96" i="15"/>
  <c r="EB52" i="15"/>
  <c r="EA34" i="15"/>
  <c r="EA32" i="15" s="1"/>
  <c r="EB12" i="15"/>
  <c r="EB46" i="15"/>
  <c r="EB104" i="15"/>
  <c r="EB47" i="15"/>
  <c r="EB22" i="15"/>
  <c r="EB11" i="15"/>
  <c r="EB20" i="15"/>
  <c r="EB16" i="15"/>
  <c r="EB98" i="15" s="1"/>
  <c r="EB45" i="15"/>
  <c r="EA97" i="15"/>
  <c r="EA15" i="15"/>
  <c r="EA135" i="14"/>
  <c r="EB7" i="15" s="1"/>
  <c r="EA136" i="14"/>
  <c r="EB133" i="14" s="1"/>
  <c r="EB6" i="15" l="1"/>
  <c r="EB105" i="15"/>
  <c r="EB23" i="15" s="1"/>
  <c r="EB14" i="15"/>
  <c r="EC5" i="15"/>
  <c r="EB134" i="14"/>
  <c r="EB108" i="15" l="1"/>
  <c r="EB109" i="15" s="1"/>
  <c r="EB110" i="15" s="1"/>
  <c r="EC96" i="15"/>
  <c r="EC33" i="15"/>
  <c r="ED35" i="15"/>
  <c r="EC16" i="15"/>
  <c r="EC104" i="15"/>
  <c r="EC20" i="15"/>
  <c r="EC22" i="15"/>
  <c r="EC45" i="15"/>
  <c r="EC44" i="15"/>
  <c r="EC52" i="15"/>
  <c r="EC12" i="15"/>
  <c r="EC11" i="15"/>
  <c r="EC10" i="15"/>
  <c r="EC47" i="15"/>
  <c r="EB34" i="15"/>
  <c r="EB32" i="15" s="1"/>
  <c r="EC46" i="15"/>
  <c r="EB97" i="15"/>
  <c r="EB15" i="15"/>
  <c r="EB135" i="14"/>
  <c r="EC7" i="15" s="1"/>
  <c r="EB136" i="14"/>
  <c r="EC133" i="14" s="1"/>
  <c r="EC14" i="15" l="1"/>
  <c r="EC6" i="15"/>
  <c r="EC105" i="15"/>
  <c r="EC23" i="15" s="1"/>
  <c r="EC98" i="15"/>
  <c r="ED5" i="15"/>
  <c r="EC134" i="14"/>
  <c r="EC135" i="14" s="1"/>
  <c r="ED7" i="15" s="1"/>
  <c r="EC136" i="14" l="1"/>
  <c r="ED133" i="14" s="1"/>
  <c r="EE5" i="15" s="1"/>
  <c r="ED34" i="15" s="1"/>
  <c r="EE20" i="15"/>
  <c r="EE11" i="15"/>
  <c r="EE44" i="15"/>
  <c r="EE33" i="15"/>
  <c r="EE104" i="15"/>
  <c r="EE14" i="15" s="1"/>
  <c r="EC15" i="15"/>
  <c r="EC97" i="15"/>
  <c r="EE10" i="15"/>
  <c r="EE47" i="15"/>
  <c r="EE22" i="15"/>
  <c r="EE96" i="15"/>
  <c r="ED33" i="15"/>
  <c r="ED32" i="15" s="1"/>
  <c r="EE35" i="15"/>
  <c r="ED44" i="15"/>
  <c r="ED52" i="15"/>
  <c r="ED45" i="15"/>
  <c r="ED96" i="15"/>
  <c r="ED20" i="15"/>
  <c r="ED47" i="15"/>
  <c r="ED11" i="15"/>
  <c r="ED16" i="15"/>
  <c r="ED104" i="15"/>
  <c r="ED22" i="15"/>
  <c r="EC34" i="15"/>
  <c r="EC32" i="15" s="1"/>
  <c r="ED10" i="15"/>
  <c r="ED46" i="15"/>
  <c r="ED12" i="15"/>
  <c r="EC108" i="15"/>
  <c r="EC109" i="15" s="1"/>
  <c r="EC110" i="15" s="1"/>
  <c r="EE16" i="15"/>
  <c r="EE45" i="15" l="1"/>
  <c r="EE52" i="15"/>
  <c r="EF35" i="15"/>
  <c r="EE46" i="15"/>
  <c r="EE12" i="15"/>
  <c r="EE98" i="15"/>
  <c r="ED105" i="15"/>
  <c r="ED23" i="15" s="1"/>
  <c r="ED98" i="15"/>
  <c r="ED134" i="14"/>
  <c r="ED135" i="14" s="1"/>
  <c r="EE7" i="15" s="1"/>
  <c r="ED6" i="15"/>
  <c r="ED14" i="15"/>
  <c r="ED108" i="15"/>
  <c r="ED109" i="15" s="1"/>
  <c r="ED110" i="15" s="1"/>
  <c r="EE6" i="15" l="1"/>
  <c r="EE105" i="15"/>
  <c r="ED136" i="14"/>
  <c r="EE133" i="14" s="1"/>
  <c r="EF5" i="15" s="1"/>
  <c r="ED97" i="15"/>
  <c r="ED15" i="15"/>
  <c r="EF20" i="15" l="1"/>
  <c r="EE34" i="15"/>
  <c r="EE32" i="15" s="1"/>
  <c r="EF10" i="15"/>
  <c r="EF11" i="15"/>
  <c r="EF96" i="15"/>
  <c r="EF33" i="15"/>
  <c r="EG35" i="15"/>
  <c r="EF44" i="15"/>
  <c r="EF47" i="15"/>
  <c r="EF104" i="15"/>
  <c r="EF14" i="15" s="1"/>
  <c r="EF22" i="15"/>
  <c r="EF12" i="15"/>
  <c r="EF45" i="15"/>
  <c r="EF52" i="15"/>
  <c r="EF16" i="15"/>
  <c r="EF98" i="15" s="1"/>
  <c r="EF46" i="15"/>
  <c r="EE23" i="15"/>
  <c r="EE108" i="15"/>
  <c r="EE109" i="15" s="1"/>
  <c r="EE110" i="15" s="1"/>
  <c r="EE97" i="15"/>
  <c r="EE15" i="15"/>
  <c r="EE134" i="14"/>
  <c r="EE135" i="14" s="1"/>
  <c r="EF7" i="15" s="1"/>
  <c r="EF105" i="15" l="1"/>
  <c r="EF6" i="15"/>
  <c r="EE136" i="14"/>
  <c r="EF133" i="14" s="1"/>
  <c r="EF15" i="15" l="1"/>
  <c r="EF97" i="15"/>
  <c r="EF23" i="15"/>
  <c r="EF108" i="15"/>
  <c r="EF109" i="15" s="1"/>
  <c r="EF110" i="15" s="1"/>
  <c r="EG5" i="15"/>
  <c r="EF134" i="14"/>
  <c r="EG96" i="15" l="1"/>
  <c r="EG33" i="15"/>
  <c r="EG52" i="15"/>
  <c r="EG45" i="15"/>
  <c r="EG104" i="15"/>
  <c r="EG47" i="15"/>
  <c r="EG11" i="15"/>
  <c r="EG46" i="15"/>
  <c r="EH35" i="15"/>
  <c r="EG22" i="15"/>
  <c r="EG16" i="15"/>
  <c r="EG10" i="15"/>
  <c r="EG20" i="15"/>
  <c r="EF34" i="15"/>
  <c r="EF32" i="15" s="1"/>
  <c r="EG12" i="15"/>
  <c r="EG44" i="15"/>
  <c r="EF135" i="14"/>
  <c r="EG7" i="15" s="1"/>
  <c r="EF136" i="14"/>
  <c r="EG133" i="14" s="1"/>
  <c r="EG98" i="15" l="1"/>
  <c r="EG105" i="15"/>
  <c r="EG23" i="15" s="1"/>
  <c r="EG6" i="15"/>
  <c r="EG14" i="15"/>
  <c r="EH5" i="15"/>
  <c r="EG134" i="14"/>
  <c r="EG108" i="15" l="1"/>
  <c r="EG109" i="15" s="1"/>
  <c r="EG110" i="15" s="1"/>
  <c r="EG97" i="15"/>
  <c r="EG15" i="15"/>
  <c r="EH22" i="15"/>
  <c r="EH33" i="15"/>
  <c r="EH16" i="15"/>
  <c r="EH46" i="15"/>
  <c r="EH96" i="15"/>
  <c r="EI35" i="15"/>
  <c r="EH12" i="15"/>
  <c r="EH44" i="15"/>
  <c r="EH104" i="15"/>
  <c r="EG34" i="15"/>
  <c r="EG32" i="15" s="1"/>
  <c r="EH11" i="15"/>
  <c r="EH47" i="15"/>
  <c r="EH20" i="15"/>
  <c r="EH52" i="15"/>
  <c r="EH45" i="15"/>
  <c r="EH10" i="15"/>
  <c r="EG135" i="14"/>
  <c r="EH7" i="15" s="1"/>
  <c r="EG136" i="14"/>
  <c r="EH133" i="14" s="1"/>
  <c r="EH6" i="15" l="1"/>
  <c r="EH105" i="15"/>
  <c r="EH23" i="15" s="1"/>
  <c r="EH14" i="15"/>
  <c r="EH108" i="15"/>
  <c r="EH109" i="15" s="1"/>
  <c r="EH110" i="15" s="1"/>
  <c r="EH98" i="15"/>
  <c r="EI5" i="15"/>
  <c r="EH134" i="14"/>
  <c r="EI104" i="15" l="1"/>
  <c r="EH34" i="15"/>
  <c r="EH32" i="15" s="1"/>
  <c r="EI47" i="15"/>
  <c r="EI45" i="15"/>
  <c r="EJ35" i="15"/>
  <c r="EI44" i="15"/>
  <c r="EI11" i="15"/>
  <c r="EI52" i="15"/>
  <c r="EI20" i="15"/>
  <c r="EI10" i="15"/>
  <c r="EI16" i="15"/>
  <c r="EI96" i="15"/>
  <c r="EI22" i="15"/>
  <c r="EI33" i="15"/>
  <c r="EI12" i="15"/>
  <c r="EI46" i="15"/>
  <c r="EH97" i="15"/>
  <c r="EH15" i="15"/>
  <c r="EH135" i="14"/>
  <c r="EI7" i="15" s="1"/>
  <c r="EH136" i="14"/>
  <c r="EI133" i="14" s="1"/>
  <c r="EI98" i="15" l="1"/>
  <c r="EI105" i="15"/>
  <c r="EI23" i="15" s="1"/>
  <c r="EI6" i="15"/>
  <c r="EI14" i="15"/>
  <c r="EI108" i="15"/>
  <c r="EI109" i="15" s="1"/>
  <c r="EI110" i="15" s="1"/>
  <c r="EJ5" i="15"/>
  <c r="EI134" i="14"/>
  <c r="EI97" i="15" l="1"/>
  <c r="EI15" i="15"/>
  <c r="EJ52" i="15"/>
  <c r="EJ22" i="15"/>
  <c r="EJ46" i="15"/>
  <c r="EJ44" i="15"/>
  <c r="EK35" i="15"/>
  <c r="EJ47" i="15"/>
  <c r="EJ45" i="15"/>
  <c r="EJ16" i="15"/>
  <c r="EJ96" i="15"/>
  <c r="EJ33" i="15"/>
  <c r="EI34" i="15"/>
  <c r="EI32" i="15" s="1"/>
  <c r="EJ11" i="15"/>
  <c r="EJ104" i="15"/>
  <c r="EJ20" i="15"/>
  <c r="EJ12" i="15"/>
  <c r="EJ10" i="15"/>
  <c r="EI135" i="14"/>
  <c r="EJ7" i="15" s="1"/>
  <c r="EI136" i="14"/>
  <c r="EJ133" i="14" s="1"/>
  <c r="EJ105" i="15" l="1"/>
  <c r="EJ23" i="15" s="1"/>
  <c r="EJ6" i="15"/>
  <c r="EJ14" i="15"/>
  <c r="EJ108" i="15"/>
  <c r="EJ109" i="15" s="1"/>
  <c r="EJ110" i="15" s="1"/>
  <c r="EJ98" i="15"/>
  <c r="EK5" i="15"/>
  <c r="EJ134" i="14"/>
  <c r="EK33" i="15" l="1"/>
  <c r="EL35" i="15"/>
  <c r="EK45" i="15"/>
  <c r="EK44" i="15"/>
  <c r="EK96" i="15"/>
  <c r="EJ34" i="15"/>
  <c r="EJ32" i="15" s="1"/>
  <c r="EK47" i="15"/>
  <c r="EK11" i="15"/>
  <c r="EK104" i="15"/>
  <c r="EK52" i="15"/>
  <c r="EK16" i="15"/>
  <c r="EK46" i="15"/>
  <c r="EK20" i="15"/>
  <c r="EK22" i="15"/>
  <c r="EK12" i="15"/>
  <c r="EK10" i="15"/>
  <c r="EJ15" i="15"/>
  <c r="EJ97" i="15"/>
  <c r="EJ135" i="14"/>
  <c r="EK7" i="15" s="1"/>
  <c r="EJ136" i="14"/>
  <c r="EK133" i="14" s="1"/>
  <c r="EK98" i="15" l="1"/>
  <c r="EK105" i="15"/>
  <c r="EK23" i="15" s="1"/>
  <c r="EK6" i="15"/>
  <c r="EK14" i="15"/>
  <c r="EL5" i="15"/>
  <c r="EK134" i="14"/>
  <c r="EK108" i="15" l="1"/>
  <c r="EK109" i="15" s="1"/>
  <c r="EK110" i="15" s="1"/>
  <c r="EK15" i="15"/>
  <c r="EK97" i="15"/>
  <c r="EL104" i="15"/>
  <c r="EL22" i="15"/>
  <c r="EL33" i="15"/>
  <c r="EL47" i="15"/>
  <c r="EL44" i="15"/>
  <c r="EL20" i="15"/>
  <c r="EL52" i="15"/>
  <c r="EL45" i="15"/>
  <c r="EL10" i="15"/>
  <c r="EK34" i="15"/>
  <c r="EK32" i="15" s="1"/>
  <c r="EL12" i="15"/>
  <c r="EL46" i="15"/>
  <c r="EL96" i="15"/>
  <c r="EM35" i="15"/>
  <c r="EL11" i="15"/>
  <c r="EL16" i="15"/>
  <c r="EK135" i="14"/>
  <c r="EL7" i="15" s="1"/>
  <c r="EK136" i="14"/>
  <c r="EL133" i="14" s="1"/>
  <c r="EL105" i="15" l="1"/>
  <c r="EL23" i="15" s="1"/>
  <c r="EL6" i="15"/>
  <c r="EL14" i="15"/>
  <c r="EL108" i="15"/>
  <c r="EL109" i="15" s="1"/>
  <c r="EL110" i="15" s="1"/>
  <c r="EL98" i="15"/>
  <c r="EM5" i="15"/>
  <c r="EL134" i="14"/>
  <c r="EM12" i="15" l="1"/>
  <c r="EM16" i="15"/>
  <c r="EM47" i="15"/>
  <c r="EM10" i="15"/>
  <c r="EM96" i="15"/>
  <c r="EN35" i="15"/>
  <c r="EL34" i="15"/>
  <c r="EL32" i="15" s="1"/>
  <c r="EM45" i="15"/>
  <c r="EM104" i="15"/>
  <c r="EM20" i="15"/>
  <c r="EM33" i="15"/>
  <c r="EM44" i="15"/>
  <c r="EM52" i="15"/>
  <c r="EM22" i="15"/>
  <c r="EM11" i="15"/>
  <c r="EM46" i="15"/>
  <c r="EL15" i="15"/>
  <c r="EL97" i="15"/>
  <c r="EL135" i="14"/>
  <c r="EM7" i="15" s="1"/>
  <c r="EL136" i="14"/>
  <c r="EM133" i="14" s="1"/>
  <c r="EM105" i="15" l="1"/>
  <c r="EM23" i="15" s="1"/>
  <c r="EM6" i="15"/>
  <c r="EM98" i="15"/>
  <c r="EM14" i="15"/>
  <c r="EM108" i="15"/>
  <c r="EM109" i="15" s="1"/>
  <c r="EM110" i="15" s="1"/>
  <c r="EN5" i="15"/>
  <c r="EM134" i="14"/>
  <c r="EN104" i="15" l="1"/>
  <c r="EN52" i="15"/>
  <c r="EM34" i="15"/>
  <c r="EM32" i="15" s="1"/>
  <c r="EN10" i="15"/>
  <c r="EN44" i="15"/>
  <c r="EN20" i="15"/>
  <c r="EO35" i="15"/>
  <c r="EN11" i="15"/>
  <c r="EN46" i="15"/>
  <c r="EN12" i="15"/>
  <c r="EN22" i="15"/>
  <c r="EN47" i="15"/>
  <c r="EN96" i="15"/>
  <c r="EN33" i="15"/>
  <c r="EN45" i="15"/>
  <c r="EN16" i="15"/>
  <c r="EN98" i="15" s="1"/>
  <c r="EM15" i="15"/>
  <c r="EM97" i="15"/>
  <c r="EM135" i="14"/>
  <c r="EN7" i="15" s="1"/>
  <c r="EM136" i="14"/>
  <c r="EN133" i="14" s="1"/>
  <c r="EN105" i="15" l="1"/>
  <c r="EN23" i="15" s="1"/>
  <c r="EN6" i="15"/>
  <c r="EN14" i="15"/>
  <c r="EO5" i="15"/>
  <c r="EN134" i="14"/>
  <c r="EN108" i="15" l="1"/>
  <c r="EN109" i="15" s="1"/>
  <c r="EN110" i="15" s="1"/>
  <c r="EN15" i="15"/>
  <c r="EN97" i="15"/>
  <c r="EO104" i="15"/>
  <c r="EO33" i="15"/>
  <c r="EO20" i="15"/>
  <c r="EO45" i="15"/>
  <c r="EO10" i="15"/>
  <c r="EO52" i="15"/>
  <c r="EP35" i="15"/>
  <c r="EO44" i="15"/>
  <c r="EO11" i="15"/>
  <c r="EO12" i="15"/>
  <c r="EO22" i="15"/>
  <c r="EO16" i="15"/>
  <c r="EO96" i="15"/>
  <c r="EN34" i="15"/>
  <c r="EN32" i="15" s="1"/>
  <c r="EO47" i="15"/>
  <c r="EO46" i="15"/>
  <c r="EN135" i="14"/>
  <c r="EO7" i="15" s="1"/>
  <c r="EN136" i="14"/>
  <c r="EO133" i="14" s="1"/>
  <c r="EO98" i="15" l="1"/>
  <c r="EO105" i="15"/>
  <c r="EO23" i="15" s="1"/>
  <c r="EO6" i="15"/>
  <c r="EO14" i="15"/>
  <c r="EO108" i="15"/>
  <c r="EO109" i="15" s="1"/>
  <c r="EO110" i="15" s="1"/>
  <c r="EP5" i="15"/>
  <c r="EO134" i="14"/>
  <c r="EO15" i="15" l="1"/>
  <c r="EO97" i="15"/>
  <c r="EP96" i="15"/>
  <c r="EP22" i="15"/>
  <c r="EP33" i="15"/>
  <c r="EP45" i="15"/>
  <c r="EP10" i="15"/>
  <c r="EP104" i="15"/>
  <c r="EO34" i="15"/>
  <c r="EO32" i="15" s="1"/>
  <c r="EP11" i="15"/>
  <c r="EP46" i="15"/>
  <c r="EP52" i="15"/>
  <c r="EP16" i="15"/>
  <c r="EP12" i="15"/>
  <c r="EP20" i="15"/>
  <c r="EQ35" i="15"/>
  <c r="EP44" i="15"/>
  <c r="EP47" i="15"/>
  <c r="EO135" i="14"/>
  <c r="EP7" i="15" s="1"/>
  <c r="EO136" i="14"/>
  <c r="EP133" i="14" s="1"/>
  <c r="EP14" i="15" l="1"/>
  <c r="EP105" i="15"/>
  <c r="EP23" i="15" s="1"/>
  <c r="EP6" i="15"/>
  <c r="EP98" i="15"/>
  <c r="EQ5" i="15"/>
  <c r="EP134" i="14"/>
  <c r="EP15" i="15" l="1"/>
  <c r="EP97" i="15"/>
  <c r="EQ47" i="15"/>
  <c r="EQ22" i="15"/>
  <c r="EQ11" i="15"/>
  <c r="EQ46" i="15"/>
  <c r="EQ52" i="15"/>
  <c r="EP34" i="15"/>
  <c r="EP32" i="15" s="1"/>
  <c r="EQ45" i="15"/>
  <c r="EQ104" i="15"/>
  <c r="EQ12" i="15"/>
  <c r="ER35" i="15"/>
  <c r="EQ44" i="15"/>
  <c r="EQ96" i="15"/>
  <c r="EQ33" i="15"/>
  <c r="EQ20" i="15"/>
  <c r="EQ10" i="15"/>
  <c r="EQ16" i="15"/>
  <c r="EP108" i="15"/>
  <c r="EP109" i="15" s="1"/>
  <c r="EP110" i="15" s="1"/>
  <c r="EP135" i="14"/>
  <c r="EQ7" i="15" s="1"/>
  <c r="EP136" i="14"/>
  <c r="EQ133" i="14" s="1"/>
  <c r="EQ98" i="15" l="1"/>
  <c r="EQ14" i="15"/>
  <c r="EQ105" i="15"/>
  <c r="EQ23" i="15" s="1"/>
  <c r="EQ6" i="15"/>
  <c r="ER5" i="15"/>
  <c r="EQ134" i="14"/>
  <c r="EQ108" i="15" l="1"/>
  <c r="EQ109" i="15" s="1"/>
  <c r="EQ110" i="15" s="1"/>
  <c r="ER52" i="15"/>
  <c r="ER22" i="15"/>
  <c r="ER16" i="15"/>
  <c r="ER98" i="15" s="1"/>
  <c r="ER45" i="15"/>
  <c r="ES35" i="15"/>
  <c r="EQ34" i="15"/>
  <c r="EQ32" i="15" s="1"/>
  <c r="ER12" i="15"/>
  <c r="ER46" i="15"/>
  <c r="ER96" i="15"/>
  <c r="ER20" i="15"/>
  <c r="ER11" i="15"/>
  <c r="ER44" i="15"/>
  <c r="ER104" i="15"/>
  <c r="ER33" i="15"/>
  <c r="ER47" i="15"/>
  <c r="ER10" i="15"/>
  <c r="EQ97" i="15"/>
  <c r="EQ15" i="15"/>
  <c r="EQ135" i="14"/>
  <c r="ER7" i="15" s="1"/>
  <c r="EQ136" i="14"/>
  <c r="ER133" i="14" s="1"/>
  <c r="ER6" i="15" l="1"/>
  <c r="ER105" i="15"/>
  <c r="ER23" i="15" s="1"/>
  <c r="ER14" i="15"/>
  <c r="ES5" i="15"/>
  <c r="ER134" i="14"/>
  <c r="ER108" i="15" l="1"/>
  <c r="ER109" i="15" s="1"/>
  <c r="ER110" i="15" s="1"/>
  <c r="ES96" i="15"/>
  <c r="ES16" i="15"/>
  <c r="ES12" i="15"/>
  <c r="ES33" i="15"/>
  <c r="ES10" i="15"/>
  <c r="ES104" i="15"/>
  <c r="ES52" i="15"/>
  <c r="ET35" i="15"/>
  <c r="ES45" i="15"/>
  <c r="ES44" i="15"/>
  <c r="ER34" i="15"/>
  <c r="ER32" i="15" s="1"/>
  <c r="ES22" i="15"/>
  <c r="ES11" i="15"/>
  <c r="ES20" i="15"/>
  <c r="ES47" i="15"/>
  <c r="ES46" i="15"/>
  <c r="ER15" i="15"/>
  <c r="ER97" i="15"/>
  <c r="ER135" i="14"/>
  <c r="ES7" i="15" s="1"/>
  <c r="ER136" i="14"/>
  <c r="ES133" i="14" s="1"/>
  <c r="ES134" i="14" l="1"/>
  <c r="ES135" i="14" s="1"/>
  <c r="ET7" i="15" s="1"/>
  <c r="ET5" i="15"/>
  <c r="ES105" i="15"/>
  <c r="ES23" i="15" s="1"/>
  <c r="ES6" i="15"/>
  <c r="ES14" i="15"/>
  <c r="ES98" i="15"/>
  <c r="ES136" i="14" l="1"/>
  <c r="ET133" i="14" s="1"/>
  <c r="ET134" i="14"/>
  <c r="ET135" i="14" s="1"/>
  <c r="EU7" i="15" s="1"/>
  <c r="EU5" i="15"/>
  <c r="ET20" i="15"/>
  <c r="ET52" i="15"/>
  <c r="ET45" i="15"/>
  <c r="ET47" i="15"/>
  <c r="ET96" i="15"/>
  <c r="ET22" i="15"/>
  <c r="EU35" i="15"/>
  <c r="ET10" i="15"/>
  <c r="ET11" i="15"/>
  <c r="ES34" i="15"/>
  <c r="ES32" i="15" s="1"/>
  <c r="ET46" i="15"/>
  <c r="ET104" i="15"/>
  <c r="ET14" i="15" s="1"/>
  <c r="ET33" i="15"/>
  <c r="ET16" i="15"/>
  <c r="ET98" i="15" s="1"/>
  <c r="ET44" i="15"/>
  <c r="ET12" i="15"/>
  <c r="ES15" i="15"/>
  <c r="ES97" i="15"/>
  <c r="ES108" i="15"/>
  <c r="ES109" i="15" s="1"/>
  <c r="ES110" i="15" s="1"/>
  <c r="ET136" i="14" l="1"/>
  <c r="EU133" i="14" s="1"/>
  <c r="EV5" i="15" s="1"/>
  <c r="EV22" i="15" s="1"/>
  <c r="EV20" i="15"/>
  <c r="EV44" i="15"/>
  <c r="ET105" i="15"/>
  <c r="ET23" i="15" s="1"/>
  <c r="ET6" i="15"/>
  <c r="EU104" i="15"/>
  <c r="ET34" i="15"/>
  <c r="ET32" i="15" s="1"/>
  <c r="EU45" i="15"/>
  <c r="EU46" i="15"/>
  <c r="EU44" i="15"/>
  <c r="EU22" i="15"/>
  <c r="EU20" i="15"/>
  <c r="EU47" i="15"/>
  <c r="EU12" i="15"/>
  <c r="EU96" i="15"/>
  <c r="EU33" i="15"/>
  <c r="EV35" i="15"/>
  <c r="EU11" i="15"/>
  <c r="EU16" i="15"/>
  <c r="EU52" i="15"/>
  <c r="EU10" i="15"/>
  <c r="EV104" i="15"/>
  <c r="EV47" i="15"/>
  <c r="EU34" i="15"/>
  <c r="EU32" i="15" s="1"/>
  <c r="EV16" i="15"/>
  <c r="EV52" i="15"/>
  <c r="EV46" i="15"/>
  <c r="EV96" i="15"/>
  <c r="EV11" i="15"/>
  <c r="EV45" i="15"/>
  <c r="EV10" i="15"/>
  <c r="EW35" i="15"/>
  <c r="EV12" i="15"/>
  <c r="EV33" i="15"/>
  <c r="EU134" i="14"/>
  <c r="EU135" i="14" s="1"/>
  <c r="EV7" i="15" s="1"/>
  <c r="EV105" i="15"/>
  <c r="EV23" i="15" s="1"/>
  <c r="EV98" i="15"/>
  <c r="EV14" i="15"/>
  <c r="C35" i="15" l="1"/>
  <c r="EU98" i="15"/>
  <c r="ET108" i="15"/>
  <c r="ET109" i="15" s="1"/>
  <c r="ET110" i="15" s="1"/>
  <c r="EU105" i="15"/>
  <c r="EU23" i="15" s="1"/>
  <c r="EU6" i="15"/>
  <c r="ET15" i="15"/>
  <c r="ET97" i="15"/>
  <c r="EV6" i="15"/>
  <c r="EV97" i="15" s="1"/>
  <c r="EU108" i="15"/>
  <c r="EU109" i="15" s="1"/>
  <c r="EU110" i="15" s="1"/>
  <c r="EU14" i="15"/>
  <c r="EV15" i="15"/>
  <c r="EU136" i="14"/>
  <c r="EV133" i="14" s="1"/>
  <c r="EW5" i="15" s="1"/>
  <c r="EV108" i="15"/>
  <c r="EV109" i="15" s="1"/>
  <c r="EV110" i="15" s="1"/>
  <c r="EU15" i="15" l="1"/>
  <c r="EU97" i="15"/>
  <c r="C5" i="15"/>
  <c r="EW34" i="15" s="1"/>
  <c r="EW96" i="15"/>
  <c r="C96" i="15" s="1"/>
  <c r="EW47" i="15"/>
  <c r="C47" i="15" s="1"/>
  <c r="EW52" i="15"/>
  <c r="C52" i="15" s="1"/>
  <c r="EW45" i="15"/>
  <c r="C45" i="15" s="1"/>
  <c r="EW104" i="15"/>
  <c r="EW22" i="15"/>
  <c r="C22" i="15" s="1"/>
  <c r="EW12" i="15"/>
  <c r="C12" i="15" s="1"/>
  <c r="EW44" i="15"/>
  <c r="C44" i="15" s="1"/>
  <c r="EV34" i="15"/>
  <c r="EV32" i="15" s="1"/>
  <c r="EW46" i="15"/>
  <c r="C46" i="15" s="1"/>
  <c r="EW11" i="15"/>
  <c r="C11" i="15" s="1"/>
  <c r="EW20" i="15"/>
  <c r="EW33" i="15"/>
  <c r="EW10" i="15"/>
  <c r="C10" i="15" s="1"/>
  <c r="EW16" i="15"/>
  <c r="EV134" i="14"/>
  <c r="EV135" i="14" s="1"/>
  <c r="EW7" i="15" s="1"/>
  <c r="EU128" i="14"/>
  <c r="EU312" i="14"/>
  <c r="ES128" i="14"/>
  <c r="ES312" i="14"/>
  <c r="EQ128" i="14"/>
  <c r="EQ312" i="14"/>
  <c r="EO128" i="14"/>
  <c r="EO312" i="14"/>
  <c r="EM128" i="14"/>
  <c r="EM312" i="14"/>
  <c r="EK128" i="14"/>
  <c r="EK312" i="14"/>
  <c r="EI128" i="14"/>
  <c r="EI312" i="14"/>
  <c r="EG128" i="14"/>
  <c r="EG312" i="14"/>
  <c r="EE128" i="14"/>
  <c r="EE312" i="14"/>
  <c r="EC128" i="14"/>
  <c r="EC312" i="14"/>
  <c r="EA128" i="14"/>
  <c r="EA312" i="14"/>
  <c r="DY128" i="14"/>
  <c r="DY312" i="14"/>
  <c r="DW128" i="14"/>
  <c r="DW312" i="14"/>
  <c r="DU128" i="14"/>
  <c r="DU312" i="14"/>
  <c r="DS128" i="14"/>
  <c r="DS312" i="14"/>
  <c r="DQ128" i="14"/>
  <c r="DQ312" i="14"/>
  <c r="DO128" i="14"/>
  <c r="DO312" i="14"/>
  <c r="DM128" i="14"/>
  <c r="DM312" i="14"/>
  <c r="DK128" i="14"/>
  <c r="DK312" i="14"/>
  <c r="DI128" i="14"/>
  <c r="DI312" i="14"/>
  <c r="DG128" i="14"/>
  <c r="DG312" i="14"/>
  <c r="DE128" i="14"/>
  <c r="DE312" i="14"/>
  <c r="DC128" i="14"/>
  <c r="DC312" i="14"/>
  <c r="DA128" i="14"/>
  <c r="DA312" i="14"/>
  <c r="CY128" i="14"/>
  <c r="CY312" i="14"/>
  <c r="CW128" i="14"/>
  <c r="CW312" i="14"/>
  <c r="CU128" i="14"/>
  <c r="CU312" i="14"/>
  <c r="CS128" i="14"/>
  <c r="CS312" i="14"/>
  <c r="CQ128" i="14"/>
  <c r="CQ312" i="14"/>
  <c r="CO128" i="14"/>
  <c r="CO312" i="14"/>
  <c r="CM128" i="14"/>
  <c r="CM312" i="14"/>
  <c r="CK128" i="14"/>
  <c r="CK312" i="14"/>
  <c r="CI128" i="14"/>
  <c r="CI312" i="14"/>
  <c r="CG128" i="14"/>
  <c r="CG312" i="14"/>
  <c r="CE128" i="14"/>
  <c r="CE312" i="14"/>
  <c r="CC128" i="14"/>
  <c r="CC312" i="14"/>
  <c r="CA128" i="14"/>
  <c r="CA312" i="14"/>
  <c r="BY128" i="14"/>
  <c r="BY312" i="14"/>
  <c r="BW128" i="14"/>
  <c r="BW312" i="14"/>
  <c r="BU128" i="14"/>
  <c r="BU312" i="14"/>
  <c r="BS128" i="14"/>
  <c r="BS312" i="14"/>
  <c r="BQ128" i="14"/>
  <c r="BQ312" i="14"/>
  <c r="BO128" i="14"/>
  <c r="BO312" i="14"/>
  <c r="BM128" i="14"/>
  <c r="BM312" i="14"/>
  <c r="BK128" i="14"/>
  <c r="BK312" i="14"/>
  <c r="BI128" i="14"/>
  <c r="BI312" i="14"/>
  <c r="BG128" i="14"/>
  <c r="BG312" i="14"/>
  <c r="BE128" i="14"/>
  <c r="BE312" i="14"/>
  <c r="BC128" i="14"/>
  <c r="BC312" i="14"/>
  <c r="BA128" i="14"/>
  <c r="BA312" i="14"/>
  <c r="AY128" i="14"/>
  <c r="AY312" i="14"/>
  <c r="AW128" i="14"/>
  <c r="AW312" i="14"/>
  <c r="AU128" i="14"/>
  <c r="AU312" i="14"/>
  <c r="AS128" i="14"/>
  <c r="AS312" i="14"/>
  <c r="AQ128" i="14"/>
  <c r="AQ312" i="14"/>
  <c r="AO128" i="14"/>
  <c r="AO312" i="14"/>
  <c r="AM128" i="14"/>
  <c r="AM312" i="14"/>
  <c r="AK128" i="14"/>
  <c r="AK312" i="14"/>
  <c r="AI128" i="14"/>
  <c r="AI312" i="14"/>
  <c r="AG128" i="14"/>
  <c r="AG312" i="14"/>
  <c r="AE128" i="14"/>
  <c r="AE312" i="14"/>
  <c r="AC128" i="14"/>
  <c r="AC312" i="14"/>
  <c r="AA128" i="14"/>
  <c r="AA312" i="14"/>
  <c r="EV128" i="14"/>
  <c r="EV312" i="14"/>
  <c r="ET128" i="14"/>
  <c r="ET312" i="14"/>
  <c r="ER128" i="14"/>
  <c r="ER312" i="14"/>
  <c r="EP128" i="14"/>
  <c r="EP312" i="14"/>
  <c r="EN128" i="14"/>
  <c r="EN312" i="14"/>
  <c r="EL128" i="14"/>
  <c r="EL312" i="14"/>
  <c r="EJ128" i="14"/>
  <c r="EJ312" i="14"/>
  <c r="EH128" i="14"/>
  <c r="EH312" i="14"/>
  <c r="EF128" i="14"/>
  <c r="EF312" i="14"/>
  <c r="ED128" i="14"/>
  <c r="ED312" i="14"/>
  <c r="EB128" i="14"/>
  <c r="EB312" i="14"/>
  <c r="DZ128" i="14"/>
  <c r="DZ312" i="14"/>
  <c r="DX128" i="14"/>
  <c r="DX312" i="14"/>
  <c r="DV128" i="14"/>
  <c r="DV312" i="14"/>
  <c r="DT128" i="14"/>
  <c r="DT312" i="14"/>
  <c r="DR128" i="14"/>
  <c r="DR312" i="14"/>
  <c r="DP128" i="14"/>
  <c r="DP312" i="14"/>
  <c r="DN128" i="14"/>
  <c r="DN312" i="14"/>
  <c r="DL128" i="14"/>
  <c r="DL312" i="14"/>
  <c r="DJ128" i="14"/>
  <c r="DJ312" i="14"/>
  <c r="DH128" i="14"/>
  <c r="DH312" i="14"/>
  <c r="DF128" i="14"/>
  <c r="DF312" i="14"/>
  <c r="DD128" i="14"/>
  <c r="DD312" i="14"/>
  <c r="DB128" i="14"/>
  <c r="DB312" i="14"/>
  <c r="CZ128" i="14"/>
  <c r="CZ312" i="14"/>
  <c r="CX128" i="14"/>
  <c r="CX312" i="14"/>
  <c r="CV128" i="14"/>
  <c r="CV312" i="14"/>
  <c r="CT128" i="14"/>
  <c r="CT312" i="14"/>
  <c r="CR128" i="14"/>
  <c r="CR312" i="14"/>
  <c r="CP128" i="14"/>
  <c r="CP312" i="14"/>
  <c r="CN128" i="14"/>
  <c r="CN312" i="14"/>
  <c r="CL128" i="14"/>
  <c r="CL312" i="14"/>
  <c r="CJ128" i="14"/>
  <c r="CJ312" i="14"/>
  <c r="CH128" i="14"/>
  <c r="CH312" i="14"/>
  <c r="CF128" i="14"/>
  <c r="CF312" i="14"/>
  <c r="CD128" i="14"/>
  <c r="CD312" i="14"/>
  <c r="CB128" i="14"/>
  <c r="CB312" i="14"/>
  <c r="BZ128" i="14"/>
  <c r="BZ312" i="14"/>
  <c r="BX128" i="14"/>
  <c r="BX312" i="14"/>
  <c r="BV128" i="14"/>
  <c r="BV312" i="14"/>
  <c r="BT128" i="14"/>
  <c r="BT312" i="14"/>
  <c r="BR128" i="14"/>
  <c r="BR312" i="14"/>
  <c r="BP128" i="14"/>
  <c r="BP312" i="14"/>
  <c r="BN128" i="14"/>
  <c r="BN312" i="14"/>
  <c r="BL128" i="14"/>
  <c r="BL312" i="14"/>
  <c r="BJ128" i="14"/>
  <c r="BJ312" i="14"/>
  <c r="BH128" i="14"/>
  <c r="BH312" i="14"/>
  <c r="BF128" i="14"/>
  <c r="BF312" i="14"/>
  <c r="BD128" i="14"/>
  <c r="BD312" i="14"/>
  <c r="BB128" i="14"/>
  <c r="BB312" i="14"/>
  <c r="AZ128" i="14"/>
  <c r="AZ312" i="14"/>
  <c r="AX128" i="14"/>
  <c r="AX312" i="14"/>
  <c r="AV128" i="14"/>
  <c r="AV312" i="14"/>
  <c r="AT128" i="14"/>
  <c r="AT312" i="14"/>
  <c r="AR128" i="14"/>
  <c r="AR312" i="14"/>
  <c r="AP128" i="14"/>
  <c r="AP312" i="14"/>
  <c r="AN128" i="14"/>
  <c r="AN312" i="14"/>
  <c r="AL128" i="14"/>
  <c r="AL312" i="14"/>
  <c r="AJ128" i="14"/>
  <c r="AJ312" i="14"/>
  <c r="AH128" i="14"/>
  <c r="AH312" i="14"/>
  <c r="AF128" i="14"/>
  <c r="AF312" i="14"/>
  <c r="AD128" i="14"/>
  <c r="AD312" i="14"/>
  <c r="AB128" i="14"/>
  <c r="AB312" i="14"/>
  <c r="C16" i="15" l="1"/>
  <c r="EW98" i="15"/>
  <c r="C98" i="15" s="1"/>
  <c r="C33" i="15"/>
  <c r="EW32" i="15"/>
  <c r="EW14" i="15"/>
  <c r="C14" i="15" s="1"/>
  <c r="C104" i="15"/>
  <c r="C7" i="15"/>
  <c r="EW105" i="15"/>
  <c r="EW6" i="15"/>
  <c r="H6" i="17"/>
  <c r="C20" i="15"/>
  <c r="C34" i="15"/>
  <c r="EV136" i="14"/>
  <c r="C18" i="17"/>
  <c r="C128" i="14"/>
  <c r="C312" i="14"/>
  <c r="EW23" i="15" l="1"/>
  <c r="EW108" i="15"/>
  <c r="EW109" i="15" s="1"/>
  <c r="EW110" i="15" s="1"/>
  <c r="C32" i="15"/>
  <c r="C17" i="17"/>
  <c r="C19" i="17" s="1"/>
  <c r="C6" i="15"/>
  <c r="EW15" i="15"/>
  <c r="C15" i="15" s="1"/>
  <c r="EW97" i="15"/>
  <c r="D128" i="14"/>
  <c r="D312" i="14"/>
  <c r="D100" i="15" l="1"/>
  <c r="C100" i="15" s="1"/>
  <c r="B7" i="36" s="1"/>
  <c r="C97" i="15"/>
  <c r="E128" i="14"/>
  <c r="E312" i="14"/>
  <c r="F128" i="14" l="1"/>
  <c r="F312" i="14"/>
  <c r="G128" i="14" l="1"/>
  <c r="G312" i="14"/>
  <c r="H128" i="14" l="1"/>
  <c r="H312" i="14"/>
  <c r="I128" i="14" l="1"/>
  <c r="I312" i="14"/>
  <c r="J128" i="14" l="1"/>
  <c r="J312" i="14"/>
  <c r="K128" i="14" l="1"/>
  <c r="K312" i="14"/>
  <c r="L128" i="14" l="1"/>
  <c r="L312" i="14"/>
  <c r="M128" i="14" l="1"/>
  <c r="M312" i="14"/>
  <c r="N128" i="14" l="1"/>
  <c r="N312" i="14"/>
  <c r="P128" i="14" l="1"/>
  <c r="P312" i="14"/>
  <c r="O128" i="14"/>
  <c r="O312" i="14"/>
  <c r="Q128" i="14" l="1"/>
  <c r="Q312" i="14"/>
  <c r="R128" i="14" l="1"/>
  <c r="R312" i="14"/>
  <c r="S128" i="14" l="1"/>
  <c r="S312" i="14"/>
  <c r="T128" i="14" l="1"/>
  <c r="T312" i="14"/>
  <c r="U128" i="14" l="1"/>
  <c r="U312" i="14"/>
  <c r="V128" i="14"/>
  <c r="V312" i="14"/>
  <c r="W128" i="14" l="1"/>
  <c r="W312" i="14"/>
  <c r="X128" i="14" l="1"/>
  <c r="X312" i="14"/>
  <c r="Y128" i="14" l="1"/>
  <c r="Y312" i="14"/>
  <c r="Z128" i="14" l="1"/>
  <c r="Z312" i="14"/>
  <c r="D86" i="15" l="1"/>
  <c r="D24" i="15" l="1"/>
  <c r="D25" i="15" s="1"/>
  <c r="D55" i="15" s="1"/>
  <c r="D108" i="15"/>
  <c r="D109" i="15" s="1"/>
  <c r="D26" i="15" l="1"/>
  <c r="D99" i="15"/>
  <c r="D110" i="15"/>
  <c r="D53" i="15" l="1"/>
  <c r="D36" i="15" l="1"/>
  <c r="D56" i="15" l="1"/>
  <c r="D83" i="15" s="1"/>
  <c r="D103" i="15" l="1"/>
  <c r="D102" i="15"/>
  <c r="D89" i="15"/>
  <c r="D90" i="15"/>
  <c r="D84" i="15" l="1"/>
  <c r="D91" i="15"/>
  <c r="D92" i="15"/>
  <c r="D93" i="15" s="1"/>
  <c r="D101" i="15" l="1"/>
  <c r="E82" i="15"/>
  <c r="C105" i="15"/>
  <c r="C12" i="17"/>
  <c r="P24" i="15"/>
  <c r="H24" i="15"/>
  <c r="H99" i="15" s="1"/>
  <c r="AA24" i="15"/>
  <c r="U24" i="15"/>
  <c r="AC24" i="15"/>
  <c r="S24" i="15"/>
  <c r="AD24" i="15"/>
  <c r="BL24" i="15"/>
  <c r="AB24" i="15"/>
  <c r="AM24" i="15"/>
  <c r="AE24" i="15"/>
  <c r="Y24" i="15"/>
  <c r="W24" i="15"/>
  <c r="AN24" i="15"/>
  <c r="R24" i="15"/>
  <c r="AY24" i="15"/>
  <c r="G24" i="15"/>
  <c r="G99" i="15" s="1"/>
  <c r="Z24" i="15"/>
  <c r="AF24" i="15"/>
  <c r="BP24" i="15"/>
  <c r="BK24" i="15"/>
  <c r="L24" i="15"/>
  <c r="L99" i="15" s="1"/>
  <c r="AX24" i="15"/>
  <c r="BH24" i="15"/>
  <c r="X24" i="15"/>
  <c r="CA24" i="15"/>
  <c r="AU24" i="15"/>
  <c r="DH24" i="15"/>
  <c r="BC24" i="15"/>
  <c r="CZ24" i="15"/>
  <c r="Q24" i="15"/>
  <c r="DA24" i="15"/>
  <c r="CV24" i="15"/>
  <c r="BN24" i="15"/>
  <c r="DD24" i="15"/>
  <c r="BD24" i="15"/>
  <c r="K24" i="15"/>
  <c r="K99" i="15" s="1"/>
  <c r="AL24" i="15"/>
  <c r="BF24" i="15"/>
  <c r="T24" i="15"/>
  <c r="DT24" i="15"/>
  <c r="J24" i="15"/>
  <c r="J99" i="15" s="1"/>
  <c r="BO24" i="15"/>
  <c r="CG24" i="15"/>
  <c r="CO24" i="15"/>
  <c r="AZ24" i="15"/>
  <c r="BB24" i="15"/>
  <c r="CB24" i="15"/>
  <c r="DV24" i="15"/>
  <c r="ED24" i="15"/>
  <c r="I24" i="15"/>
  <c r="I99" i="15" s="1"/>
  <c r="CW24" i="15"/>
  <c r="DO24" i="15"/>
  <c r="CI24" i="15"/>
  <c r="DI24" i="15"/>
  <c r="V24" i="15"/>
  <c r="DG24" i="15"/>
  <c r="BA24" i="15"/>
  <c r="EA24" i="15"/>
  <c r="BQ24" i="15"/>
  <c r="AW24" i="15"/>
  <c r="BE24" i="15"/>
  <c r="DW24" i="15"/>
  <c r="DC24" i="15"/>
  <c r="CL24" i="15"/>
  <c r="AJ24" i="15"/>
  <c r="AI24" i="15"/>
  <c r="EG24" i="15"/>
  <c r="DN24" i="15"/>
  <c r="CN24" i="15"/>
  <c r="DU24" i="15"/>
  <c r="AK24" i="15"/>
  <c r="CQ24" i="15"/>
  <c r="AQ24" i="15"/>
  <c r="CS24" i="15"/>
  <c r="CX24" i="15"/>
  <c r="DX24" i="15"/>
  <c r="M24" i="15"/>
  <c r="EI24" i="15"/>
  <c r="BS24" i="15"/>
  <c r="AG24" i="15"/>
  <c r="BJ24" i="15"/>
  <c r="AH24" i="15"/>
  <c r="CT24" i="15"/>
  <c r="CR24" i="15"/>
  <c r="EH24" i="15"/>
  <c r="DJ24" i="15"/>
  <c r="EE24" i="15"/>
  <c r="CP24" i="15"/>
  <c r="AP24" i="15"/>
  <c r="EB24" i="15"/>
  <c r="DB24" i="15"/>
  <c r="EK24" i="15"/>
  <c r="BU24" i="15"/>
  <c r="EU24" i="15"/>
  <c r="DR24" i="15"/>
  <c r="CU24" i="15"/>
  <c r="CK24" i="15"/>
  <c r="EO24" i="15"/>
  <c r="EM24" i="15"/>
  <c r="DZ24" i="15"/>
  <c r="EJ24" i="15"/>
  <c r="EC24" i="15"/>
  <c r="DF24" i="15"/>
  <c r="EQ24" i="15"/>
  <c r="AV24" i="15"/>
  <c r="DQ24" i="15"/>
  <c r="F24" i="15"/>
  <c r="F99" i="15" s="1"/>
  <c r="BT24" i="15"/>
  <c r="CJ24" i="15"/>
  <c r="AR24" i="15"/>
  <c r="CD24" i="15"/>
  <c r="BY24" i="15"/>
  <c r="EL24" i="15"/>
  <c r="EN24" i="15"/>
  <c r="DY24" i="15"/>
  <c r="EP24" i="15"/>
  <c r="BR24" i="15"/>
  <c r="DE24" i="15"/>
  <c r="DM24" i="15"/>
  <c r="BV24" i="15"/>
  <c r="DS24" i="15"/>
  <c r="BX24" i="15"/>
  <c r="CE24" i="15"/>
  <c r="EV24" i="15"/>
  <c r="CY24" i="15"/>
  <c r="N24" i="15"/>
  <c r="DP24" i="15"/>
  <c r="BI24" i="15"/>
  <c r="O24" i="15"/>
  <c r="BW24" i="15"/>
  <c r="CM24" i="15"/>
  <c r="BM24" i="15"/>
  <c r="DK24" i="15"/>
  <c r="EF24" i="15"/>
  <c r="DL24" i="15"/>
  <c r="CH24" i="15"/>
  <c r="CC24" i="15"/>
  <c r="ES24" i="15"/>
  <c r="EW24" i="15"/>
  <c r="CF24" i="15"/>
  <c r="AT24" i="15"/>
  <c r="BZ24" i="15"/>
  <c r="ER24" i="15"/>
  <c r="AS24" i="15"/>
  <c r="ET24" i="15"/>
  <c r="AO24" i="15"/>
  <c r="BG24" i="15"/>
  <c r="BG99" i="15" l="1"/>
  <c r="EW99" i="15"/>
  <c r="CM99" i="15"/>
  <c r="CE99" i="15"/>
  <c r="DY99" i="15"/>
  <c r="CD25" i="15"/>
  <c r="CD55" i="15" s="1"/>
  <c r="CD99" i="15"/>
  <c r="DF99" i="15"/>
  <c r="DR99" i="15"/>
  <c r="EE99" i="15"/>
  <c r="BS25" i="15"/>
  <c r="BS55" i="15" s="1"/>
  <c r="BS99" i="15"/>
  <c r="AK99" i="15"/>
  <c r="DC99" i="15"/>
  <c r="CB99" i="15"/>
  <c r="DA99" i="15"/>
  <c r="BP99" i="15"/>
  <c r="BZ25" i="15"/>
  <c r="BZ55" i="15" s="1"/>
  <c r="BZ99" i="15"/>
  <c r="EF25" i="15"/>
  <c r="EF55" i="15" s="1"/>
  <c r="EF99" i="15"/>
  <c r="BX99" i="15"/>
  <c r="EN99" i="15"/>
  <c r="DQ99" i="15"/>
  <c r="EO99" i="15"/>
  <c r="EB25" i="15"/>
  <c r="EB55" i="15" s="1"/>
  <c r="EB99" i="15"/>
  <c r="AH99" i="15"/>
  <c r="CS99" i="15"/>
  <c r="AI99" i="15"/>
  <c r="DW99" i="15"/>
  <c r="DI25" i="15"/>
  <c r="DI55" i="15" s="1"/>
  <c r="DI99" i="15"/>
  <c r="BB99" i="15"/>
  <c r="BF99" i="15"/>
  <c r="AX99" i="15"/>
  <c r="AE99" i="15"/>
  <c r="ET99" i="15"/>
  <c r="AT25" i="15"/>
  <c r="AT55" i="15" s="1"/>
  <c r="AT99" i="15"/>
  <c r="CC99" i="15"/>
  <c r="DK25" i="15"/>
  <c r="DK55" i="15" s="1"/>
  <c r="DK99" i="15"/>
  <c r="CY25" i="15"/>
  <c r="CY55" i="15" s="1"/>
  <c r="CY99" i="15"/>
  <c r="DS99" i="15"/>
  <c r="BR99" i="15"/>
  <c r="EL99" i="15"/>
  <c r="CJ99" i="15"/>
  <c r="AV99" i="15"/>
  <c r="EJ99" i="15"/>
  <c r="CK25" i="15"/>
  <c r="CK55" i="15" s="1"/>
  <c r="CK99" i="15"/>
  <c r="BU99" i="15"/>
  <c r="AP99" i="15"/>
  <c r="EH99" i="15"/>
  <c r="BJ99" i="15"/>
  <c r="AQ99" i="15"/>
  <c r="CN99" i="15"/>
  <c r="AJ25" i="15"/>
  <c r="AJ55" i="15" s="1"/>
  <c r="AJ99" i="15"/>
  <c r="BE25" i="15"/>
  <c r="BE55" i="15" s="1"/>
  <c r="BE99" i="15"/>
  <c r="BA99" i="15"/>
  <c r="CI25" i="15"/>
  <c r="CI55" i="15" s="1"/>
  <c r="CI99" i="15"/>
  <c r="ED99" i="15"/>
  <c r="AZ99" i="15"/>
  <c r="AL99" i="15"/>
  <c r="BN25" i="15"/>
  <c r="BN55" i="15" s="1"/>
  <c r="BN99" i="15"/>
  <c r="CZ99" i="15"/>
  <c r="CA99" i="15"/>
  <c r="Z25" i="15"/>
  <c r="Z55" i="15" s="1"/>
  <c r="Z99" i="15"/>
  <c r="AN25" i="15"/>
  <c r="AN55" i="15" s="1"/>
  <c r="AN99" i="15"/>
  <c r="AM25" i="15"/>
  <c r="AM55" i="15" s="1"/>
  <c r="AM99" i="15"/>
  <c r="ER25" i="15"/>
  <c r="ER55" i="15" s="1"/>
  <c r="ER99" i="15"/>
  <c r="DL25" i="15"/>
  <c r="DL55" i="15" s="1"/>
  <c r="DL99" i="15"/>
  <c r="DP99" i="15"/>
  <c r="DM99" i="15"/>
  <c r="EM99" i="15"/>
  <c r="DB25" i="15"/>
  <c r="DB55" i="15" s="1"/>
  <c r="DB99" i="15"/>
  <c r="CT99" i="15"/>
  <c r="CX25" i="15"/>
  <c r="CX55" i="15" s="1"/>
  <c r="CX99" i="15"/>
  <c r="EG99" i="15"/>
  <c r="BQ99" i="15"/>
  <c r="CW99" i="15"/>
  <c r="CG25" i="15"/>
  <c r="CG55" i="15" s="1"/>
  <c r="CG99" i="15"/>
  <c r="BD99" i="15"/>
  <c r="DH99" i="15"/>
  <c r="BH99" i="15"/>
  <c r="AY99" i="15"/>
  <c r="Y99" i="15"/>
  <c r="BL99" i="15"/>
  <c r="AO99" i="15"/>
  <c r="ES99" i="15"/>
  <c r="BW99" i="15"/>
  <c r="DE25" i="15"/>
  <c r="DE55" i="15" s="1"/>
  <c r="DE99" i="15"/>
  <c r="AR99" i="15"/>
  <c r="EC99" i="15"/>
  <c r="EU99" i="15"/>
  <c r="DJ99" i="15"/>
  <c r="EI99" i="15"/>
  <c r="DU99" i="15"/>
  <c r="EA99" i="15"/>
  <c r="BO99" i="15"/>
  <c r="DD99" i="15"/>
  <c r="AU99" i="15"/>
  <c r="AF99" i="15"/>
  <c r="AD99" i="15"/>
  <c r="AA99" i="15"/>
  <c r="AS99" i="15"/>
  <c r="CF25" i="15"/>
  <c r="CF55" i="15" s="1"/>
  <c r="CF99" i="15"/>
  <c r="CH25" i="15"/>
  <c r="CH55" i="15" s="1"/>
  <c r="CH99" i="15"/>
  <c r="BM99" i="15"/>
  <c r="BI99" i="15"/>
  <c r="EV99" i="15"/>
  <c r="BV25" i="15"/>
  <c r="BV55" i="15" s="1"/>
  <c r="BV99" i="15"/>
  <c r="EP99" i="15"/>
  <c r="BY99" i="15"/>
  <c r="BT99" i="15"/>
  <c r="EQ25" i="15"/>
  <c r="EQ55" i="15" s="1"/>
  <c r="EQ99" i="15"/>
  <c r="DZ99" i="15"/>
  <c r="CU99" i="15"/>
  <c r="EK99" i="15"/>
  <c r="CP99" i="15"/>
  <c r="CR99" i="15"/>
  <c r="AG99" i="15"/>
  <c r="DX99" i="15"/>
  <c r="CQ99" i="15"/>
  <c r="DN99" i="15"/>
  <c r="CL99" i="15"/>
  <c r="AW99" i="15"/>
  <c r="DG99" i="15"/>
  <c r="DO99" i="15"/>
  <c r="DV99" i="15"/>
  <c r="CO99" i="15"/>
  <c r="DT99" i="15"/>
  <c r="CV99" i="15"/>
  <c r="BC25" i="15"/>
  <c r="BC55" i="15" s="1"/>
  <c r="BC99" i="15"/>
  <c r="X99" i="15"/>
  <c r="BK99" i="15"/>
  <c r="AB99" i="15"/>
  <c r="AC99" i="15"/>
  <c r="U25" i="15"/>
  <c r="U55" i="15" s="1"/>
  <c r="U99" i="15"/>
  <c r="W99" i="15"/>
  <c r="P99" i="15"/>
  <c r="N99" i="15"/>
  <c r="Q99" i="15"/>
  <c r="R99" i="15"/>
  <c r="V99" i="15"/>
  <c r="T99" i="15"/>
  <c r="O25" i="15"/>
  <c r="O55" i="15" s="1"/>
  <c r="O99" i="15"/>
  <c r="M99" i="15"/>
  <c r="S99" i="15"/>
  <c r="H25" i="15"/>
  <c r="H55" i="15" s="1"/>
  <c r="K25" i="15"/>
  <c r="K55" i="15" s="1"/>
  <c r="DY25" i="15"/>
  <c r="DY55" i="15" s="1"/>
  <c r="DX25" i="15"/>
  <c r="DX55" i="15" s="1"/>
  <c r="EP25" i="15"/>
  <c r="EP55" i="15" s="1"/>
  <c r="AZ25" i="15"/>
  <c r="AZ55" i="15" s="1"/>
  <c r="BU25" i="15"/>
  <c r="BU55" i="15" s="1"/>
  <c r="AG25" i="15"/>
  <c r="AG26" i="15" s="1"/>
  <c r="AB25" i="15"/>
  <c r="AB55" i="15" s="1"/>
  <c r="DT25" i="15"/>
  <c r="DT26" i="15" s="1"/>
  <c r="DJ25" i="15"/>
  <c r="DJ55" i="15" s="1"/>
  <c r="BJ25" i="15"/>
  <c r="BJ55" i="15" s="1"/>
  <c r="CQ25" i="15"/>
  <c r="CQ26" i="15" s="1"/>
  <c r="BA25" i="15"/>
  <c r="BA55" i="15" s="1"/>
  <c r="Q25" i="15"/>
  <c r="Q55" i="15" s="1"/>
  <c r="DO25" i="15"/>
  <c r="DO55" i="15" s="1"/>
  <c r="BH25" i="15"/>
  <c r="BH55" i="15" s="1"/>
  <c r="G25" i="15"/>
  <c r="G55" i="15" s="1"/>
  <c r="AY25" i="15"/>
  <c r="AY55" i="15" s="1"/>
  <c r="CC25" i="15"/>
  <c r="CC26" i="15" s="1"/>
  <c r="BI25" i="15"/>
  <c r="BI55" i="15" s="1"/>
  <c r="BR25" i="15"/>
  <c r="BR55" i="15" s="1"/>
  <c r="AV25" i="15"/>
  <c r="AV55" i="15" s="1"/>
  <c r="AP25" i="15"/>
  <c r="AP55" i="15" s="1"/>
  <c r="AF25" i="15"/>
  <c r="AF55" i="15" s="1"/>
  <c r="AW25" i="15"/>
  <c r="AW55" i="15" s="1"/>
  <c r="EA25" i="15"/>
  <c r="EA26" i="15" s="1"/>
  <c r="CO25" i="15"/>
  <c r="CO55" i="15" s="1"/>
  <c r="R25" i="15"/>
  <c r="R55" i="15" s="1"/>
  <c r="DP25" i="15"/>
  <c r="DP26" i="15" s="1"/>
  <c r="BK25" i="15"/>
  <c r="BK55" i="15" s="1"/>
  <c r="EI25" i="15"/>
  <c r="EI55" i="15" s="1"/>
  <c r="M25" i="15"/>
  <c r="M55" i="15" s="1"/>
  <c r="AK25" i="15"/>
  <c r="AK55" i="15" s="1"/>
  <c r="DW25" i="15"/>
  <c r="DW55" i="15" s="1"/>
  <c r="BX25" i="15"/>
  <c r="BX55" i="15" s="1"/>
  <c r="EH25" i="15"/>
  <c r="EH55" i="15" s="1"/>
  <c r="DC25" i="15"/>
  <c r="DC55" i="15" s="1"/>
  <c r="DA25" i="15"/>
  <c r="DA55" i="15" s="1"/>
  <c r="L25" i="15"/>
  <c r="L55" i="15" s="1"/>
  <c r="N25" i="15"/>
  <c r="N55" i="15" s="1"/>
  <c r="EM25" i="15"/>
  <c r="EM55" i="15" s="1"/>
  <c r="BQ25" i="15"/>
  <c r="BQ55" i="15" s="1"/>
  <c r="DZ25" i="15"/>
  <c r="DZ55" i="15" s="1"/>
  <c r="BG25" i="15"/>
  <c r="BG55" i="15" s="1"/>
  <c r="EL25" i="15"/>
  <c r="EL55" i="15" s="1"/>
  <c r="BY25" i="15"/>
  <c r="BY55" i="15" s="1"/>
  <c r="BT25" i="15"/>
  <c r="BT55" i="15" s="1"/>
  <c r="EU25" i="15"/>
  <c r="EU55" i="15" s="1"/>
  <c r="CZ25" i="15"/>
  <c r="CZ55" i="15" s="1"/>
  <c r="CM25" i="15"/>
  <c r="CM55" i="15" s="1"/>
  <c r="EN25" i="15"/>
  <c r="EN55" i="15" s="1"/>
  <c r="AR25" i="15"/>
  <c r="AR55" i="15" s="1"/>
  <c r="EG25" i="15"/>
  <c r="EG55" i="15" s="1"/>
  <c r="ES25" i="15"/>
  <c r="ES55" i="15" s="1"/>
  <c r="DM25" i="15"/>
  <c r="DM55" i="15" s="1"/>
  <c r="EC25" i="15"/>
  <c r="EC55" i="15" s="1"/>
  <c r="DN25" i="15"/>
  <c r="DN55" i="15" s="1"/>
  <c r="C23" i="15"/>
  <c r="AS25" i="15"/>
  <c r="AS55" i="15" s="1"/>
  <c r="EW25" i="15"/>
  <c r="EW55" i="15" s="1"/>
  <c r="E24" i="15"/>
  <c r="E25" i="15" s="1"/>
  <c r="E55" i="15" s="1"/>
  <c r="BM25" i="15"/>
  <c r="BM55" i="15" s="1"/>
  <c r="BW25" i="15"/>
  <c r="BW55" i="15" s="1"/>
  <c r="EV25" i="15"/>
  <c r="EV55" i="15" s="1"/>
  <c r="J25" i="15"/>
  <c r="J55" i="15" s="1"/>
  <c r="AX25" i="15"/>
  <c r="AX55" i="15" s="1"/>
  <c r="ET25" i="15"/>
  <c r="ET55" i="15" s="1"/>
  <c r="DS25" i="15"/>
  <c r="DS55" i="15" s="1"/>
  <c r="EJ25" i="15"/>
  <c r="EJ55" i="15" s="1"/>
  <c r="EO25" i="15"/>
  <c r="EO55" i="15" s="1"/>
  <c r="CT25" i="15"/>
  <c r="CT55" i="15" s="1"/>
  <c r="AI25" i="15"/>
  <c r="AI55" i="15" s="1"/>
  <c r="CB25" i="15"/>
  <c r="CB55" i="15" s="1"/>
  <c r="BF25" i="15"/>
  <c r="BF55" i="15" s="1"/>
  <c r="AL25" i="15"/>
  <c r="AL55" i="15" s="1"/>
  <c r="CA25" i="15"/>
  <c r="CA26" i="15" s="1"/>
  <c r="C108" i="15"/>
  <c r="AO25" i="15"/>
  <c r="AO55" i="15" s="1"/>
  <c r="EK25" i="15"/>
  <c r="EK26" i="15" s="1"/>
  <c r="EE25" i="15"/>
  <c r="EE55" i="15" s="1"/>
  <c r="V25" i="15"/>
  <c r="V55" i="15" s="1"/>
  <c r="CW25" i="15"/>
  <c r="CW55" i="15" s="1"/>
  <c r="ED25" i="15"/>
  <c r="ED55" i="15" s="1"/>
  <c r="BO25" i="15"/>
  <c r="BO55" i="15" s="1"/>
  <c r="DH25" i="15"/>
  <c r="DH55" i="15" s="1"/>
  <c r="S25" i="15"/>
  <c r="S55" i="15" s="1"/>
  <c r="P25" i="15"/>
  <c r="P26" i="15" s="1"/>
  <c r="CE25" i="15"/>
  <c r="CE55" i="15" s="1"/>
  <c r="F25" i="15"/>
  <c r="F26" i="15" s="1"/>
  <c r="DQ25" i="15"/>
  <c r="DQ55" i="15" s="1"/>
  <c r="CP25" i="15"/>
  <c r="CP26" i="15" s="1"/>
  <c r="CR25" i="15"/>
  <c r="CR26" i="15" s="1"/>
  <c r="CJ25" i="15"/>
  <c r="CJ55" i="15" s="1"/>
  <c r="DR25" i="15"/>
  <c r="DR26" i="15" s="1"/>
  <c r="CN25" i="15"/>
  <c r="CN26" i="15" s="1"/>
  <c r="T25" i="15"/>
  <c r="T26" i="15" s="1"/>
  <c r="CU25" i="15"/>
  <c r="CU55" i="15" s="1"/>
  <c r="AD25" i="15"/>
  <c r="AD55" i="15" s="1"/>
  <c r="DF25" i="15"/>
  <c r="DF55" i="15" s="1"/>
  <c r="AQ25" i="15"/>
  <c r="AQ55" i="15" s="1"/>
  <c r="DU25" i="15"/>
  <c r="DU55" i="15" s="1"/>
  <c r="CL25" i="15"/>
  <c r="CL55" i="15" s="1"/>
  <c r="DV25" i="15"/>
  <c r="DV55" i="15" s="1"/>
  <c r="BD25" i="15"/>
  <c r="BD55" i="15" s="1"/>
  <c r="BP25" i="15"/>
  <c r="BP55" i="15" s="1"/>
  <c r="W25" i="15"/>
  <c r="W55" i="15" s="1"/>
  <c r="AA25" i="15"/>
  <c r="AA55" i="15" s="1"/>
  <c r="AH25" i="15"/>
  <c r="AH55" i="15" s="1"/>
  <c r="DG25" i="15"/>
  <c r="DG55" i="15" s="1"/>
  <c r="I25" i="15"/>
  <c r="I55" i="15" s="1"/>
  <c r="BB25" i="15"/>
  <c r="BB55" i="15" s="1"/>
  <c r="DD25" i="15"/>
  <c r="DD55" i="15" s="1"/>
  <c r="CV25" i="15"/>
  <c r="CV55" i="15" s="1"/>
  <c r="AU25" i="15"/>
  <c r="AU55" i="15" s="1"/>
  <c r="CS25" i="15"/>
  <c r="CS55" i="15" s="1"/>
  <c r="X25" i="15"/>
  <c r="X26" i="15" s="1"/>
  <c r="Y25" i="15"/>
  <c r="Y55" i="15" s="1"/>
  <c r="AC25" i="15"/>
  <c r="AC55" i="15" s="1"/>
  <c r="BL25" i="15"/>
  <c r="BL26" i="15" s="1"/>
  <c r="AE25" i="15"/>
  <c r="AE26" i="15" s="1"/>
  <c r="AJ26" i="15" l="1"/>
  <c r="DE26" i="15"/>
  <c r="EO26" i="15"/>
  <c r="AY26" i="15"/>
  <c r="EQ26" i="15"/>
  <c r="CW26" i="15"/>
  <c r="AH26" i="15"/>
  <c r="EE26" i="15"/>
  <c r="AI26" i="15"/>
  <c r="AO26" i="15"/>
  <c r="CG26" i="15"/>
  <c r="Z26" i="15"/>
  <c r="DY26" i="15"/>
  <c r="BV26" i="15"/>
  <c r="AD26" i="15"/>
  <c r="AN26" i="15"/>
  <c r="EN26" i="15"/>
  <c r="BY26" i="15"/>
  <c r="AX26" i="15"/>
  <c r="DV26" i="15"/>
  <c r="BM26" i="15"/>
  <c r="CF26" i="15"/>
  <c r="BO26" i="15"/>
  <c r="EC26" i="15"/>
  <c r="CT26" i="15"/>
  <c r="DL26" i="15"/>
  <c r="CI26" i="15"/>
  <c r="AV26" i="15"/>
  <c r="ET26" i="15"/>
  <c r="BZ26" i="15"/>
  <c r="BS26" i="15"/>
  <c r="EW26" i="15"/>
  <c r="BB26" i="15"/>
  <c r="DF26" i="15"/>
  <c r="AS26" i="15"/>
  <c r="ES26" i="15"/>
  <c r="CL26" i="15"/>
  <c r="EV26" i="15"/>
  <c r="AU26" i="15"/>
  <c r="DJ26" i="15"/>
  <c r="DM26" i="15"/>
  <c r="BE26" i="15"/>
  <c r="CK26" i="15"/>
  <c r="DS26" i="15"/>
  <c r="DK26" i="15"/>
  <c r="DQ26" i="15"/>
  <c r="EF26" i="15"/>
  <c r="CM26" i="15"/>
  <c r="CU26" i="15"/>
  <c r="AZ26" i="15"/>
  <c r="EG26" i="15"/>
  <c r="CZ26" i="15"/>
  <c r="AQ26" i="15"/>
  <c r="BG26" i="15"/>
  <c r="AC26" i="15"/>
  <c r="BK26" i="15"/>
  <c r="BC26" i="15"/>
  <c r="BT26" i="15"/>
  <c r="EP26" i="15"/>
  <c r="BW26" i="15"/>
  <c r="BH26" i="15"/>
  <c r="BD26" i="15"/>
  <c r="DB26" i="15"/>
  <c r="ER26" i="15"/>
  <c r="BN26" i="15"/>
  <c r="BA26" i="15"/>
  <c r="BJ26" i="15"/>
  <c r="AP26" i="15"/>
  <c r="BF26" i="15"/>
  <c r="DI26" i="15"/>
  <c r="BX26" i="15"/>
  <c r="BP26" i="15"/>
  <c r="CB26" i="15"/>
  <c r="AK26" i="15"/>
  <c r="CE26" i="15"/>
  <c r="DG26" i="15"/>
  <c r="DU26" i="15"/>
  <c r="Y26" i="15"/>
  <c r="EL26" i="15"/>
  <c r="AB26" i="15"/>
  <c r="DH26" i="15"/>
  <c r="EH26" i="15"/>
  <c r="DC26" i="15"/>
  <c r="CV26" i="15"/>
  <c r="CO26" i="15"/>
  <c r="DO26" i="15"/>
  <c r="AW26" i="15"/>
  <c r="DN26" i="15"/>
  <c r="DX26" i="15"/>
  <c r="DZ26" i="15"/>
  <c r="BI26" i="15"/>
  <c r="CH26" i="15"/>
  <c r="AA26" i="15"/>
  <c r="AF26" i="15"/>
  <c r="DD26" i="15"/>
  <c r="EI26" i="15"/>
  <c r="EU26" i="15"/>
  <c r="AR26" i="15"/>
  <c r="BQ26" i="15"/>
  <c r="CX26" i="15"/>
  <c r="EM26" i="15"/>
  <c r="AM26" i="15"/>
  <c r="AL26" i="15"/>
  <c r="ED26" i="15"/>
  <c r="BU26" i="15"/>
  <c r="EJ26" i="15"/>
  <c r="CJ26" i="15"/>
  <c r="BR26" i="15"/>
  <c r="CY26" i="15"/>
  <c r="AT26" i="15"/>
  <c r="DW26" i="15"/>
  <c r="CS26" i="15"/>
  <c r="EB26" i="15"/>
  <c r="DA26" i="15"/>
  <c r="CD26" i="15"/>
  <c r="U26" i="15"/>
  <c r="S26" i="15"/>
  <c r="O26" i="15"/>
  <c r="R26" i="15"/>
  <c r="N26" i="15"/>
  <c r="Q26" i="15"/>
  <c r="M26" i="15"/>
  <c r="V26" i="15"/>
  <c r="W26" i="15"/>
  <c r="E26" i="15"/>
  <c r="E99" i="15"/>
  <c r="C99" i="15" s="1"/>
  <c r="B6" i="36" s="1"/>
  <c r="K26" i="15"/>
  <c r="J26" i="15"/>
  <c r="F53" i="15"/>
  <c r="L26" i="15"/>
  <c r="G26" i="15"/>
  <c r="H26" i="15"/>
  <c r="I26" i="15"/>
  <c r="CC55" i="15"/>
  <c r="AG55" i="15"/>
  <c r="CQ55" i="15"/>
  <c r="DT55" i="15"/>
  <c r="EA55" i="15"/>
  <c r="DP55" i="15"/>
  <c r="EK55" i="15"/>
  <c r="X55" i="15"/>
  <c r="CA55" i="15"/>
  <c r="AE55" i="15"/>
  <c r="BL55" i="15"/>
  <c r="C24" i="15"/>
  <c r="G53" i="15"/>
  <c r="G36" i="15" s="1"/>
  <c r="G56" i="15" s="1"/>
  <c r="DR55" i="15"/>
  <c r="E53" i="15"/>
  <c r="CP55" i="15"/>
  <c r="C25" i="15"/>
  <c r="F55" i="15"/>
  <c r="T55" i="15"/>
  <c r="CN55" i="15"/>
  <c r="CR55" i="15"/>
  <c r="P55" i="15"/>
  <c r="C26" i="15" l="1"/>
  <c r="B5" i="36" s="1"/>
  <c r="F36" i="15"/>
  <c r="F56" i="15" s="1"/>
  <c r="F83" i="15" s="1"/>
  <c r="F102" i="15" s="1"/>
  <c r="C55" i="15"/>
  <c r="G83" i="15"/>
  <c r="G102" i="15" s="1"/>
  <c r="G89" i="15"/>
  <c r="G90" i="15"/>
  <c r="G91" i="15" s="1"/>
  <c r="E36" i="15"/>
  <c r="H5" i="17"/>
  <c r="H7" i="17" s="1"/>
  <c r="F89" i="15" l="1"/>
  <c r="F103" i="15"/>
  <c r="F90" i="15"/>
  <c r="F91" i="15" s="1"/>
  <c r="G103" i="15"/>
  <c r="H53" i="15"/>
  <c r="E56" i="15"/>
  <c r="I53" i="15"/>
  <c r="I36" i="15" s="1"/>
  <c r="I56" i="15" s="1"/>
  <c r="I89" i="15" l="1"/>
  <c r="I83" i="15"/>
  <c r="I102" i="15" s="1"/>
  <c r="I90" i="15"/>
  <c r="I91" i="15" s="1"/>
  <c r="E89" i="15"/>
  <c r="E90" i="15"/>
  <c r="E83" i="15"/>
  <c r="E102" i="15" s="1"/>
  <c r="H36" i="15"/>
  <c r="E103" i="15" l="1"/>
  <c r="I103" i="15"/>
  <c r="E84" i="15"/>
  <c r="F92" i="15"/>
  <c r="F93" i="15" s="1"/>
  <c r="E91" i="15"/>
  <c r="G92" i="15"/>
  <c r="G93" i="15" s="1"/>
  <c r="E92" i="15"/>
  <c r="E93" i="15" s="1"/>
  <c r="H56" i="15"/>
  <c r="E101" i="15" l="1"/>
  <c r="J36" i="15"/>
  <c r="K53" i="15"/>
  <c r="K36" i="15" s="1"/>
  <c r="K56" i="15" s="1"/>
  <c r="H83" i="15"/>
  <c r="H102" i="15" s="1"/>
  <c r="H90" i="15"/>
  <c r="H89" i="15"/>
  <c r="F82" i="15"/>
  <c r="H103" i="15" l="1"/>
  <c r="K89" i="15"/>
  <c r="K83" i="15"/>
  <c r="K102" i="15" s="1"/>
  <c r="K90" i="15"/>
  <c r="K91" i="15" s="1"/>
  <c r="M53" i="15"/>
  <c r="M36" i="15" s="1"/>
  <c r="M56" i="15" s="1"/>
  <c r="H91" i="15"/>
  <c r="I92" i="15"/>
  <c r="I93" i="15" s="1"/>
  <c r="H92" i="15"/>
  <c r="H93" i="15" s="1"/>
  <c r="F84" i="15"/>
  <c r="L53" i="15"/>
  <c r="L36" i="15" s="1"/>
  <c r="L56" i="15" s="1"/>
  <c r="J56" i="15"/>
  <c r="F101" i="15" l="1"/>
  <c r="K103" i="15"/>
  <c r="J83" i="15"/>
  <c r="J102" i="15" s="1"/>
  <c r="J89" i="15"/>
  <c r="J90" i="15"/>
  <c r="L83" i="15"/>
  <c r="L102" i="15" s="1"/>
  <c r="L90" i="15"/>
  <c r="L91" i="15" s="1"/>
  <c r="L89" i="15"/>
  <c r="M89" i="15"/>
  <c r="M90" i="15"/>
  <c r="M91" i="15" s="1"/>
  <c r="M83" i="15"/>
  <c r="M102" i="15" s="1"/>
  <c r="G82" i="15"/>
  <c r="M103" i="15" l="1"/>
  <c r="J103" i="15"/>
  <c r="L103" i="15"/>
  <c r="G84" i="15"/>
  <c r="J91" i="15"/>
  <c r="K92" i="15"/>
  <c r="K93" i="15" s="1"/>
  <c r="M92" i="15"/>
  <c r="M93" i="15" s="1"/>
  <c r="L92" i="15"/>
  <c r="L93" i="15" s="1"/>
  <c r="J92" i="15"/>
  <c r="J93" i="15" s="1"/>
  <c r="N53" i="15"/>
  <c r="O53" i="15"/>
  <c r="O36" i="15" s="1"/>
  <c r="O56" i="15" s="1"/>
  <c r="G101" i="15" l="1"/>
  <c r="P53" i="15"/>
  <c r="P36" i="15" s="1"/>
  <c r="P56" i="15" s="1"/>
  <c r="N36" i="15"/>
  <c r="O90" i="15"/>
  <c r="O91" i="15" s="1"/>
  <c r="O83" i="15"/>
  <c r="O102" i="15" s="1"/>
  <c r="O89" i="15"/>
  <c r="H82" i="15"/>
  <c r="O103" i="15" l="1"/>
  <c r="N56" i="15"/>
  <c r="Q53" i="15"/>
  <c r="Q36" i="15" s="1"/>
  <c r="Q56" i="15" s="1"/>
  <c r="P83" i="15"/>
  <c r="P102" i="15" s="1"/>
  <c r="P90" i="15"/>
  <c r="P91" i="15" s="1"/>
  <c r="P89" i="15"/>
  <c r="H84" i="15"/>
  <c r="H101" i="15" l="1"/>
  <c r="P103" i="15"/>
  <c r="N83" i="15"/>
  <c r="N102" i="15" s="1"/>
  <c r="N90" i="15"/>
  <c r="N89" i="15"/>
  <c r="I82" i="15"/>
  <c r="R53" i="15"/>
  <c r="R36" i="15" s="1"/>
  <c r="R56" i="15" s="1"/>
  <c r="Q89" i="15"/>
  <c r="Q83" i="15"/>
  <c r="Q102" i="15" s="1"/>
  <c r="Q90" i="15"/>
  <c r="Q91" i="15" s="1"/>
  <c r="N103" i="15" l="1"/>
  <c r="Q103" i="15"/>
  <c r="I84" i="15"/>
  <c r="I101" i="15" s="1"/>
  <c r="R89" i="15"/>
  <c r="R83" i="15"/>
  <c r="R102" i="15" s="1"/>
  <c r="R90" i="15"/>
  <c r="R91" i="15" s="1"/>
  <c r="S53" i="15"/>
  <c r="S36" i="15" s="1"/>
  <c r="S56" i="15" s="1"/>
  <c r="N91" i="15"/>
  <c r="Q92" i="15"/>
  <c r="Q93" i="15" s="1"/>
  <c r="O92" i="15"/>
  <c r="O93" i="15" s="1"/>
  <c r="P92" i="15"/>
  <c r="P93" i="15" s="1"/>
  <c r="N92" i="15"/>
  <c r="N93" i="15" s="1"/>
  <c r="R103" i="15" l="1"/>
  <c r="R92" i="15"/>
  <c r="R93" i="15" s="1"/>
  <c r="T53" i="15"/>
  <c r="T36" i="15" s="1"/>
  <c r="T56" i="15" s="1"/>
  <c r="S83" i="15"/>
  <c r="S102" i="15" s="1"/>
  <c r="S89" i="15"/>
  <c r="S90" i="15"/>
  <c r="S92" i="15" s="1"/>
  <c r="S93" i="15" s="1"/>
  <c r="J82" i="15"/>
  <c r="S103" i="15" l="1"/>
  <c r="J84" i="15"/>
  <c r="T89" i="15"/>
  <c r="T83" i="15"/>
  <c r="T102" i="15" s="1"/>
  <c r="T90" i="15"/>
  <c r="S91" i="15"/>
  <c r="U53" i="15"/>
  <c r="U36" i="15" s="1"/>
  <c r="U56" i="15" s="1"/>
  <c r="T103" i="15" l="1"/>
  <c r="K82" i="15"/>
  <c r="K84" i="15" s="1"/>
  <c r="J101" i="15"/>
  <c r="V53" i="15"/>
  <c r="V36" i="15" s="1"/>
  <c r="V56" i="15" s="1"/>
  <c r="U83" i="15"/>
  <c r="U102" i="15" s="1"/>
  <c r="U89" i="15"/>
  <c r="U90" i="15"/>
  <c r="T91" i="15"/>
  <c r="T92" i="15"/>
  <c r="T93" i="15" s="1"/>
  <c r="U103" i="15" l="1"/>
  <c r="L82" i="15"/>
  <c r="L84" i="15" s="1"/>
  <c r="K101" i="15"/>
  <c r="W53" i="15"/>
  <c r="W36" i="15" s="1"/>
  <c r="W56" i="15" s="1"/>
  <c r="U91" i="15"/>
  <c r="U92" i="15"/>
  <c r="U93" i="15" s="1"/>
  <c r="V89" i="15"/>
  <c r="V83" i="15"/>
  <c r="V102" i="15" s="1"/>
  <c r="V90" i="15"/>
  <c r="V103" i="15" l="1"/>
  <c r="M82" i="15"/>
  <c r="M84" i="15" s="1"/>
  <c r="L101" i="15"/>
  <c r="V91" i="15"/>
  <c r="V92" i="15"/>
  <c r="V93" i="15" s="1"/>
  <c r="W83" i="15"/>
  <c r="W102" i="15" s="1"/>
  <c r="W89" i="15"/>
  <c r="W90" i="15"/>
  <c r="X53" i="15"/>
  <c r="X36" i="15" s="1"/>
  <c r="X56" i="15" s="1"/>
  <c r="N82" i="15" l="1"/>
  <c r="N84" i="15" s="1"/>
  <c r="M101" i="15"/>
  <c r="W103" i="15"/>
  <c r="Y53" i="15"/>
  <c r="Y36" i="15" s="1"/>
  <c r="Y56" i="15" s="1"/>
  <c r="X89" i="15"/>
  <c r="X83" i="15"/>
  <c r="X102" i="15" s="1"/>
  <c r="X90" i="15"/>
  <c r="W91" i="15"/>
  <c r="W92" i="15"/>
  <c r="W93" i="15" s="1"/>
  <c r="X103" i="15" l="1"/>
  <c r="O82" i="15"/>
  <c r="O84" i="15" s="1"/>
  <c r="N101" i="15"/>
  <c r="Z53" i="15"/>
  <c r="Z36" i="15" s="1"/>
  <c r="Z56" i="15" s="1"/>
  <c r="X91" i="15"/>
  <c r="X92" i="15"/>
  <c r="X93" i="15" s="1"/>
  <c r="Y83" i="15"/>
  <c r="Y102" i="15" s="1"/>
  <c r="Y89" i="15"/>
  <c r="Y90" i="15"/>
  <c r="Y103" i="15" l="1"/>
  <c r="P82" i="15"/>
  <c r="P84" i="15" s="1"/>
  <c r="O101" i="15"/>
  <c r="Y91" i="15"/>
  <c r="Y92" i="15"/>
  <c r="Y93" i="15" s="1"/>
  <c r="AA53" i="15"/>
  <c r="AA36" i="15" s="1"/>
  <c r="AA56" i="15" s="1"/>
  <c r="Z90" i="15"/>
  <c r="Z83" i="15"/>
  <c r="Z102" i="15" s="1"/>
  <c r="Z89" i="15"/>
  <c r="Z103" i="15" l="1"/>
  <c r="Q82" i="15"/>
  <c r="Q84" i="15" s="1"/>
  <c r="P101" i="15"/>
  <c r="AB53" i="15"/>
  <c r="AB36" i="15" s="1"/>
  <c r="AB56" i="15" s="1"/>
  <c r="Z91" i="15"/>
  <c r="Z92" i="15"/>
  <c r="Z93" i="15" s="1"/>
  <c r="AA83" i="15"/>
  <c r="AA102" i="15" s="1"/>
  <c r="AA89" i="15"/>
  <c r="AA90" i="15"/>
  <c r="AA103" i="15" l="1"/>
  <c r="R82" i="15"/>
  <c r="R84" i="15" s="1"/>
  <c r="Q101" i="15"/>
  <c r="AA91" i="15"/>
  <c r="AA92" i="15"/>
  <c r="AA93" i="15" s="1"/>
  <c r="AC53" i="15"/>
  <c r="AC36" i="15" s="1"/>
  <c r="AC56" i="15" s="1"/>
  <c r="AB89" i="15"/>
  <c r="AB83" i="15"/>
  <c r="AB102" i="15" s="1"/>
  <c r="AB90" i="15"/>
  <c r="AB103" i="15" l="1"/>
  <c r="S82" i="15"/>
  <c r="S84" i="15" s="1"/>
  <c r="R101" i="15"/>
  <c r="AB91" i="15"/>
  <c r="AB92" i="15"/>
  <c r="AB93" i="15" s="1"/>
  <c r="AC83" i="15"/>
  <c r="AC102" i="15" s="1"/>
  <c r="AC89" i="15"/>
  <c r="AC90" i="15"/>
  <c r="AD53" i="15"/>
  <c r="AD36" i="15" s="1"/>
  <c r="AD56" i="15" s="1"/>
  <c r="AC103" i="15" l="1"/>
  <c r="T82" i="15"/>
  <c r="T84" i="15" s="1"/>
  <c r="S101" i="15"/>
  <c r="AC91" i="15"/>
  <c r="AC92" i="15"/>
  <c r="AC93" i="15" s="1"/>
  <c r="AE53" i="15"/>
  <c r="AE36" i="15" s="1"/>
  <c r="AE56" i="15" s="1"/>
  <c r="AD83" i="15"/>
  <c r="AD102" i="15" s="1"/>
  <c r="AD89" i="15"/>
  <c r="AD90" i="15"/>
  <c r="AD103" i="15" l="1"/>
  <c r="U82" i="15"/>
  <c r="U84" i="15" s="1"/>
  <c r="T101" i="15"/>
  <c r="AD91" i="15"/>
  <c r="AD92" i="15"/>
  <c r="AD93" i="15" s="1"/>
  <c r="AE83" i="15"/>
  <c r="AE102" i="15" s="1"/>
  <c r="AE89" i="15"/>
  <c r="AE90" i="15"/>
  <c r="AF53" i="15"/>
  <c r="AF36" i="15" s="1"/>
  <c r="AF56" i="15" s="1"/>
  <c r="AE103" i="15" l="1"/>
  <c r="V82" i="15"/>
  <c r="V84" i="15" s="1"/>
  <c r="U101" i="15"/>
  <c r="AG53" i="15"/>
  <c r="AG36" i="15" s="1"/>
  <c r="AG56" i="15" s="1"/>
  <c r="AF90" i="15"/>
  <c r="AF83" i="15"/>
  <c r="AF102" i="15" s="1"/>
  <c r="AF89" i="15"/>
  <c r="AE91" i="15"/>
  <c r="AE92" i="15"/>
  <c r="AE93" i="15" s="1"/>
  <c r="AF103" i="15" l="1"/>
  <c r="W82" i="15"/>
  <c r="W84" i="15" s="1"/>
  <c r="V101" i="15"/>
  <c r="AF91" i="15"/>
  <c r="AF92" i="15"/>
  <c r="AF93" i="15" s="1"/>
  <c r="AH53" i="15"/>
  <c r="AH36" i="15" s="1"/>
  <c r="AH56" i="15" s="1"/>
  <c r="AG89" i="15"/>
  <c r="AG83" i="15"/>
  <c r="AG102" i="15" s="1"/>
  <c r="AG90" i="15"/>
  <c r="AG103" i="15" l="1"/>
  <c r="X82" i="15"/>
  <c r="X84" i="15" s="1"/>
  <c r="W101" i="15"/>
  <c r="AG91" i="15"/>
  <c r="AG92" i="15"/>
  <c r="AG93" i="15" s="1"/>
  <c r="AI53" i="15"/>
  <c r="AI36" i="15" s="1"/>
  <c r="AI56" i="15" s="1"/>
  <c r="AH83" i="15"/>
  <c r="AH102" i="15" s="1"/>
  <c r="AH89" i="15"/>
  <c r="AH90" i="15"/>
  <c r="Y82" i="15" l="1"/>
  <c r="Y84" i="15" s="1"/>
  <c r="X101" i="15"/>
  <c r="AH103" i="15"/>
  <c r="AH91" i="15"/>
  <c r="AH92" i="15"/>
  <c r="AH93" i="15" s="1"/>
  <c r="AJ53" i="15"/>
  <c r="AJ36" i="15" s="1"/>
  <c r="AJ56" i="15" s="1"/>
  <c r="AI89" i="15"/>
  <c r="AI90" i="15"/>
  <c r="AI83" i="15"/>
  <c r="AI102" i="15" s="1"/>
  <c r="Z82" i="15" l="1"/>
  <c r="Z84" i="15" s="1"/>
  <c r="Y101" i="15"/>
  <c r="AI103" i="15"/>
  <c r="AJ89" i="15"/>
  <c r="AJ83" i="15"/>
  <c r="AJ102" i="15" s="1"/>
  <c r="AJ90" i="15"/>
  <c r="AI91" i="15"/>
  <c r="AI92" i="15"/>
  <c r="AI93" i="15" s="1"/>
  <c r="AK53" i="15"/>
  <c r="AK36" i="15" s="1"/>
  <c r="AK56" i="15" s="1"/>
  <c r="AA82" i="15" l="1"/>
  <c r="AA84" i="15" s="1"/>
  <c r="Z101" i="15"/>
  <c r="AJ103" i="15"/>
  <c r="AL53" i="15"/>
  <c r="AL36" i="15" s="1"/>
  <c r="AL56" i="15" s="1"/>
  <c r="AJ91" i="15"/>
  <c r="AJ92" i="15"/>
  <c r="AJ93" i="15" s="1"/>
  <c r="AK83" i="15"/>
  <c r="AK102" i="15" s="1"/>
  <c r="AK89" i="15"/>
  <c r="AK90" i="15"/>
  <c r="AK103" i="15" l="1"/>
  <c r="AB82" i="15"/>
  <c r="AB84" i="15" s="1"/>
  <c r="AA101" i="15"/>
  <c r="AK91" i="15"/>
  <c r="AK92" i="15"/>
  <c r="AK93" i="15" s="1"/>
  <c r="AL89" i="15"/>
  <c r="AL90" i="15"/>
  <c r="AL83" i="15"/>
  <c r="AL102" i="15" s="1"/>
  <c r="AM53" i="15"/>
  <c r="AM36" i="15" s="1"/>
  <c r="AM56" i="15" s="1"/>
  <c r="AC82" i="15" l="1"/>
  <c r="AC84" i="15" s="1"/>
  <c r="AB101" i="15"/>
  <c r="AL103" i="15"/>
  <c r="AM89" i="15"/>
  <c r="AM83" i="15"/>
  <c r="AM102" i="15" s="1"/>
  <c r="AM90" i="15"/>
  <c r="AN53" i="15"/>
  <c r="AN36" i="15" s="1"/>
  <c r="AN56" i="15" s="1"/>
  <c r="AL91" i="15"/>
  <c r="AL92" i="15"/>
  <c r="AL93" i="15" s="1"/>
  <c r="AD82" i="15" l="1"/>
  <c r="AD84" i="15" s="1"/>
  <c r="AC101" i="15"/>
  <c r="AM103" i="15"/>
  <c r="AM91" i="15"/>
  <c r="AM92" i="15"/>
  <c r="AM93" i="15" s="1"/>
  <c r="AN89" i="15"/>
  <c r="AN90" i="15"/>
  <c r="AN83" i="15"/>
  <c r="AN102" i="15" s="1"/>
  <c r="AO53" i="15"/>
  <c r="AO36" i="15" s="1"/>
  <c r="AO56" i="15" s="1"/>
  <c r="AN103" i="15" l="1"/>
  <c r="AE82" i="15"/>
  <c r="AE84" i="15" s="1"/>
  <c r="AD101" i="15"/>
  <c r="AP53" i="15"/>
  <c r="AP36" i="15" s="1"/>
  <c r="AP56" i="15" s="1"/>
  <c r="AO89" i="15"/>
  <c r="AO83" i="15"/>
  <c r="AO102" i="15" s="1"/>
  <c r="AO90" i="15"/>
  <c r="AN91" i="15"/>
  <c r="AN92" i="15"/>
  <c r="AN93" i="15" s="1"/>
  <c r="AO103" i="15" l="1"/>
  <c r="AF82" i="15"/>
  <c r="AF84" i="15" s="1"/>
  <c r="AE101" i="15"/>
  <c r="AQ53" i="15"/>
  <c r="AQ36" i="15" s="1"/>
  <c r="AQ56" i="15" s="1"/>
  <c r="AO91" i="15"/>
  <c r="AO92" i="15"/>
  <c r="AO93" i="15" s="1"/>
  <c r="AP83" i="15"/>
  <c r="AP102" i="15" s="1"/>
  <c r="AP90" i="15"/>
  <c r="AP89" i="15"/>
  <c r="AG82" i="15" l="1"/>
  <c r="AG84" i="15" s="1"/>
  <c r="AF101" i="15"/>
  <c r="AP103" i="15"/>
  <c r="AP91" i="15"/>
  <c r="AP92" i="15"/>
  <c r="AP93" i="15" s="1"/>
  <c r="AR53" i="15"/>
  <c r="AR36" i="15" s="1"/>
  <c r="AR56" i="15" s="1"/>
  <c r="AQ89" i="15"/>
  <c r="AQ83" i="15"/>
  <c r="AQ102" i="15" s="1"/>
  <c r="AQ90" i="15"/>
  <c r="AQ103" i="15" l="1"/>
  <c r="AH82" i="15"/>
  <c r="AH84" i="15" s="1"/>
  <c r="AG101" i="15"/>
  <c r="AQ91" i="15"/>
  <c r="AQ92" i="15"/>
  <c r="AQ93" i="15" s="1"/>
  <c r="AR89" i="15"/>
  <c r="AR90" i="15"/>
  <c r="AR83" i="15"/>
  <c r="AR102" i="15" s="1"/>
  <c r="AS53" i="15"/>
  <c r="AS36" i="15" s="1"/>
  <c r="AS56" i="15" s="1"/>
  <c r="AI82" i="15" l="1"/>
  <c r="AI84" i="15" s="1"/>
  <c r="AH101" i="15"/>
  <c r="AR103" i="15"/>
  <c r="AS83" i="15"/>
  <c r="AS102" i="15" s="1"/>
  <c r="AS90" i="15"/>
  <c r="AS89" i="15"/>
  <c r="AT53" i="15"/>
  <c r="AT36" i="15" s="1"/>
  <c r="AT56" i="15" s="1"/>
  <c r="AR91" i="15"/>
  <c r="AR92" i="15"/>
  <c r="AR93" i="15" s="1"/>
  <c r="AS103" i="15" l="1"/>
  <c r="AJ82" i="15"/>
  <c r="AJ84" i="15" s="1"/>
  <c r="AI101" i="15"/>
  <c r="AS91" i="15"/>
  <c r="AS92" i="15"/>
  <c r="AS93" i="15" s="1"/>
  <c r="AU53" i="15"/>
  <c r="AU36" i="15" s="1"/>
  <c r="AU56" i="15" s="1"/>
  <c r="AT83" i="15"/>
  <c r="AT102" i="15" s="1"/>
  <c r="AT89" i="15"/>
  <c r="AT90" i="15"/>
  <c r="AK82" i="15" l="1"/>
  <c r="AK84" i="15" s="1"/>
  <c r="AJ101" i="15"/>
  <c r="AT103" i="15"/>
  <c r="AT91" i="15"/>
  <c r="AT92" i="15"/>
  <c r="AT93" i="15" s="1"/>
  <c r="AV53" i="15"/>
  <c r="AV36" i="15" s="1"/>
  <c r="AV56" i="15" s="1"/>
  <c r="AU83" i="15"/>
  <c r="AU102" i="15" s="1"/>
  <c r="AU89" i="15"/>
  <c r="AU90" i="15"/>
  <c r="AU103" i="15" l="1"/>
  <c r="AL82" i="15"/>
  <c r="AL84" i="15" s="1"/>
  <c r="AK101" i="15"/>
  <c r="AU91" i="15"/>
  <c r="AU92" i="15"/>
  <c r="AU93" i="15" s="1"/>
  <c r="AV89" i="15"/>
  <c r="AV90" i="15"/>
  <c r="AV83" i="15"/>
  <c r="AV102" i="15" s="1"/>
  <c r="AW53" i="15"/>
  <c r="AW36" i="15" s="1"/>
  <c r="AW56" i="15" s="1"/>
  <c r="AM82" i="15" l="1"/>
  <c r="AM84" i="15" s="1"/>
  <c r="AL101" i="15"/>
  <c r="AV103" i="15"/>
  <c r="AW89" i="15"/>
  <c r="AW83" i="15"/>
  <c r="AW102" i="15" s="1"/>
  <c r="AW90" i="15"/>
  <c r="AX53" i="15"/>
  <c r="AX36" i="15" s="1"/>
  <c r="AX56" i="15" s="1"/>
  <c r="AV91" i="15"/>
  <c r="AV92" i="15"/>
  <c r="AV93" i="15" s="1"/>
  <c r="AW103" i="15" l="1"/>
  <c r="AN82" i="15"/>
  <c r="AN84" i="15" s="1"/>
  <c r="AM101" i="15"/>
  <c r="AW91" i="15"/>
  <c r="AW92" i="15"/>
  <c r="AW93" i="15" s="1"/>
  <c r="AY53" i="15"/>
  <c r="AY36" i="15" s="1"/>
  <c r="AY56" i="15" s="1"/>
  <c r="AX89" i="15"/>
  <c r="AX83" i="15"/>
  <c r="AX102" i="15" s="1"/>
  <c r="AX90" i="15"/>
  <c r="AO82" i="15" l="1"/>
  <c r="AO84" i="15" s="1"/>
  <c r="AN101" i="15"/>
  <c r="AX103" i="15"/>
  <c r="AX91" i="15"/>
  <c r="AX92" i="15"/>
  <c r="AX93" i="15" s="1"/>
  <c r="AY83" i="15"/>
  <c r="AY102" i="15" s="1"/>
  <c r="AY89" i="15"/>
  <c r="AY90" i="15"/>
  <c r="AZ53" i="15"/>
  <c r="AZ36" i="15" s="1"/>
  <c r="AZ56" i="15" s="1"/>
  <c r="AY103" i="15" l="1"/>
  <c r="AP82" i="15"/>
  <c r="AP84" i="15" s="1"/>
  <c r="AO101" i="15"/>
  <c r="BA53" i="15"/>
  <c r="BA36" i="15" s="1"/>
  <c r="BA56" i="15" s="1"/>
  <c r="AZ89" i="15"/>
  <c r="AZ83" i="15"/>
  <c r="AZ102" i="15" s="1"/>
  <c r="AZ90" i="15"/>
  <c r="AY91" i="15"/>
  <c r="AY92" i="15"/>
  <c r="AY93" i="15" s="1"/>
  <c r="AZ103" i="15" l="1"/>
  <c r="AQ82" i="15"/>
  <c r="AQ84" i="15" s="1"/>
  <c r="AP101" i="15"/>
  <c r="BA89" i="15"/>
  <c r="BA83" i="15"/>
  <c r="BA102" i="15" s="1"/>
  <c r="BA90" i="15"/>
  <c r="AZ91" i="15"/>
  <c r="AZ92" i="15"/>
  <c r="AZ93" i="15" s="1"/>
  <c r="BB53" i="15"/>
  <c r="BB36" i="15" s="1"/>
  <c r="BB56" i="15" s="1"/>
  <c r="BA103" i="15" l="1"/>
  <c r="AR82" i="15"/>
  <c r="AR84" i="15" s="1"/>
  <c r="AQ101" i="15"/>
  <c r="BC53" i="15"/>
  <c r="BC36" i="15" s="1"/>
  <c r="BC56" i="15" s="1"/>
  <c r="BA91" i="15"/>
  <c r="BA92" i="15"/>
  <c r="BA93" i="15" s="1"/>
  <c r="BB83" i="15"/>
  <c r="BB102" i="15" s="1"/>
  <c r="BB89" i="15"/>
  <c r="BB90" i="15"/>
  <c r="BB103" i="15" l="1"/>
  <c r="AS82" i="15"/>
  <c r="AS84" i="15" s="1"/>
  <c r="AR101" i="15"/>
  <c r="BB91" i="15"/>
  <c r="BB92" i="15"/>
  <c r="BB93" i="15" s="1"/>
  <c r="BD53" i="15"/>
  <c r="BD36" i="15" s="1"/>
  <c r="BD56" i="15" s="1"/>
  <c r="BC89" i="15"/>
  <c r="BC83" i="15"/>
  <c r="BC102" i="15" s="1"/>
  <c r="BC90" i="15"/>
  <c r="AT82" i="15" l="1"/>
  <c r="AT84" i="15" s="1"/>
  <c r="AS101" i="15"/>
  <c r="BC103" i="15"/>
  <c r="BC91" i="15"/>
  <c r="BC92" i="15"/>
  <c r="BC93" i="15" s="1"/>
  <c r="BD90" i="15"/>
  <c r="BD89" i="15"/>
  <c r="BD83" i="15"/>
  <c r="BD102" i="15" s="1"/>
  <c r="BE53" i="15"/>
  <c r="BE36" i="15" s="1"/>
  <c r="BE56" i="15" s="1"/>
  <c r="AU82" i="15" l="1"/>
  <c r="AU84" i="15" s="1"/>
  <c r="AT101" i="15"/>
  <c r="BD103" i="15"/>
  <c r="BE83" i="15"/>
  <c r="BE102" i="15" s="1"/>
  <c r="BE90" i="15"/>
  <c r="BE89" i="15"/>
  <c r="BD91" i="15"/>
  <c r="BD92" i="15"/>
  <c r="BD93" i="15" s="1"/>
  <c r="BF53" i="15"/>
  <c r="BF36" i="15" s="1"/>
  <c r="BF56" i="15" s="1"/>
  <c r="AV82" i="15" l="1"/>
  <c r="AV84" i="15" s="1"/>
  <c r="AU101" i="15"/>
  <c r="BE103" i="15"/>
  <c r="BG53" i="15"/>
  <c r="BG36" i="15" s="1"/>
  <c r="BG56" i="15" s="1"/>
  <c r="BF90" i="15"/>
  <c r="BF89" i="15"/>
  <c r="BF83" i="15"/>
  <c r="BF102" i="15" s="1"/>
  <c r="BE91" i="15"/>
  <c r="BE92" i="15"/>
  <c r="BE93" i="15" s="1"/>
  <c r="BF103" i="15" l="1"/>
  <c r="AW82" i="15"/>
  <c r="AW84" i="15" s="1"/>
  <c r="AV101" i="15"/>
  <c r="BF91" i="15"/>
  <c r="BF92" i="15"/>
  <c r="BF93" i="15" s="1"/>
  <c r="BH53" i="15"/>
  <c r="BH36" i="15" s="1"/>
  <c r="BH56" i="15" s="1"/>
  <c r="BG83" i="15"/>
  <c r="BG102" i="15" s="1"/>
  <c r="BG90" i="15"/>
  <c r="BG89" i="15"/>
  <c r="AX82" i="15" l="1"/>
  <c r="AX84" i="15" s="1"/>
  <c r="AW101" i="15"/>
  <c r="BG103" i="15"/>
  <c r="BH83" i="15"/>
  <c r="BH102" i="15" s="1"/>
  <c r="BH89" i="15"/>
  <c r="BH90" i="15"/>
  <c r="BG91" i="15"/>
  <c r="BG92" i="15"/>
  <c r="BG93" i="15" s="1"/>
  <c r="BI53" i="15"/>
  <c r="BI36" i="15" s="1"/>
  <c r="BI56" i="15" s="1"/>
  <c r="BH103" i="15" l="1"/>
  <c r="AY82" i="15"/>
  <c r="AY84" i="15" s="1"/>
  <c r="AX101" i="15"/>
  <c r="BI90" i="15"/>
  <c r="BI83" i="15"/>
  <c r="BI102" i="15" s="1"/>
  <c r="BI89" i="15"/>
  <c r="BH91" i="15"/>
  <c r="BH92" i="15"/>
  <c r="BH93" i="15" s="1"/>
  <c r="BJ53" i="15"/>
  <c r="BJ36" i="15" s="1"/>
  <c r="BJ56" i="15" s="1"/>
  <c r="BI103" i="15" l="1"/>
  <c r="AZ82" i="15"/>
  <c r="AZ84" i="15" s="1"/>
  <c r="AY101" i="15"/>
  <c r="BI91" i="15"/>
  <c r="BI92" i="15"/>
  <c r="BI93" i="15" s="1"/>
  <c r="BK53" i="15"/>
  <c r="BK36" i="15" s="1"/>
  <c r="BK56" i="15" s="1"/>
  <c r="BJ89" i="15"/>
  <c r="BJ90" i="15"/>
  <c r="BJ83" i="15"/>
  <c r="BJ102" i="15" s="1"/>
  <c r="BJ103" i="15" l="1"/>
  <c r="BA82" i="15"/>
  <c r="BA84" i="15" s="1"/>
  <c r="AZ101" i="15"/>
  <c r="BK89" i="15"/>
  <c r="BK83" i="15"/>
  <c r="BK102" i="15" s="1"/>
  <c r="BK90" i="15"/>
  <c r="BJ91" i="15"/>
  <c r="BJ92" i="15"/>
  <c r="BJ93" i="15" s="1"/>
  <c r="BL53" i="15"/>
  <c r="BL36" i="15" s="1"/>
  <c r="BL56" i="15" s="1"/>
  <c r="BK103" i="15" l="1"/>
  <c r="BB82" i="15"/>
  <c r="BB84" i="15" s="1"/>
  <c r="BA101" i="15"/>
  <c r="BM53" i="15"/>
  <c r="BM36" i="15" s="1"/>
  <c r="BM56" i="15" s="1"/>
  <c r="BK91" i="15"/>
  <c r="BK92" i="15"/>
  <c r="BK93" i="15" s="1"/>
  <c r="BL89" i="15"/>
  <c r="BL83" i="15"/>
  <c r="BL102" i="15" s="1"/>
  <c r="BL90" i="15"/>
  <c r="BC82" i="15" l="1"/>
  <c r="BC84" i="15" s="1"/>
  <c r="BB101" i="15"/>
  <c r="BL103" i="15"/>
  <c r="BL91" i="15"/>
  <c r="BL92" i="15"/>
  <c r="BL93" i="15" s="1"/>
  <c r="BM89" i="15"/>
  <c r="BM90" i="15"/>
  <c r="BM83" i="15"/>
  <c r="BM102" i="15" s="1"/>
  <c r="BN53" i="15"/>
  <c r="BN36" i="15" s="1"/>
  <c r="BN56" i="15" s="1"/>
  <c r="BM103" i="15" l="1"/>
  <c r="BD82" i="15"/>
  <c r="BD84" i="15" s="1"/>
  <c r="BC101" i="15"/>
  <c r="BO53" i="15"/>
  <c r="BO36" i="15" s="1"/>
  <c r="BO56" i="15" s="1"/>
  <c r="BN83" i="15"/>
  <c r="BN102" i="15" s="1"/>
  <c r="BN90" i="15"/>
  <c r="BN89" i="15"/>
  <c r="BM91" i="15"/>
  <c r="BM92" i="15"/>
  <c r="BM93" i="15" s="1"/>
  <c r="BN103" i="15" l="1"/>
  <c r="BE82" i="15"/>
  <c r="BE84" i="15" s="1"/>
  <c r="BD101" i="15"/>
  <c r="BP53" i="15"/>
  <c r="BP36" i="15" s="1"/>
  <c r="BP56" i="15" s="1"/>
  <c r="BO89" i="15"/>
  <c r="BO90" i="15"/>
  <c r="BO83" i="15"/>
  <c r="BO102" i="15" s="1"/>
  <c r="BN91" i="15"/>
  <c r="BN92" i="15"/>
  <c r="BN93" i="15" s="1"/>
  <c r="BO103" i="15" l="1"/>
  <c r="BF82" i="15"/>
  <c r="BF84" i="15" s="1"/>
  <c r="BE101" i="15"/>
  <c r="BP89" i="15"/>
  <c r="BP90" i="15"/>
  <c r="BP83" i="15"/>
  <c r="BP102" i="15" s="1"/>
  <c r="BQ53" i="15"/>
  <c r="BQ36" i="15" s="1"/>
  <c r="BQ56" i="15" s="1"/>
  <c r="BO91" i="15"/>
  <c r="BO92" i="15"/>
  <c r="BO93" i="15" s="1"/>
  <c r="BG82" i="15" l="1"/>
  <c r="BG84" i="15" s="1"/>
  <c r="BF101" i="15"/>
  <c r="BP103" i="15"/>
  <c r="BP91" i="15"/>
  <c r="BP92" i="15"/>
  <c r="BP93" i="15" s="1"/>
  <c r="BQ83" i="15"/>
  <c r="BQ102" i="15" s="1"/>
  <c r="BQ89" i="15"/>
  <c r="BQ90" i="15"/>
  <c r="BR53" i="15"/>
  <c r="BR36" i="15" s="1"/>
  <c r="BR56" i="15" s="1"/>
  <c r="BH82" i="15" l="1"/>
  <c r="BH84" i="15" s="1"/>
  <c r="BG101" i="15"/>
  <c r="BQ103" i="15"/>
  <c r="BR89" i="15"/>
  <c r="BR83" i="15"/>
  <c r="BR102" i="15" s="1"/>
  <c r="BR90" i="15"/>
  <c r="BS53" i="15"/>
  <c r="BS36" i="15" s="1"/>
  <c r="BS56" i="15" s="1"/>
  <c r="BQ91" i="15"/>
  <c r="BQ92" i="15"/>
  <c r="BQ93" i="15" s="1"/>
  <c r="BR103" i="15" l="1"/>
  <c r="BI82" i="15"/>
  <c r="BI84" i="15" s="1"/>
  <c r="BH101" i="15"/>
  <c r="BR91" i="15"/>
  <c r="BR92" i="15"/>
  <c r="BR93" i="15" s="1"/>
  <c r="BS83" i="15"/>
  <c r="BS102" i="15" s="1"/>
  <c r="BS89" i="15"/>
  <c r="BS90" i="15"/>
  <c r="BT53" i="15"/>
  <c r="BT36" i="15" s="1"/>
  <c r="BT56" i="15" s="1"/>
  <c r="BJ82" i="15" l="1"/>
  <c r="BJ84" i="15" s="1"/>
  <c r="BI101" i="15"/>
  <c r="BS103" i="15"/>
  <c r="BU53" i="15"/>
  <c r="BU36" i="15" s="1"/>
  <c r="BU56" i="15" s="1"/>
  <c r="BT83" i="15"/>
  <c r="BT102" i="15" s="1"/>
  <c r="BT89" i="15"/>
  <c r="BT90" i="15"/>
  <c r="BS91" i="15"/>
  <c r="BS92" i="15"/>
  <c r="BS93" i="15" s="1"/>
  <c r="BK82" i="15" l="1"/>
  <c r="BK84" i="15" s="1"/>
  <c r="BJ101" i="15"/>
  <c r="BT103" i="15"/>
  <c r="BU89" i="15"/>
  <c r="BU90" i="15"/>
  <c r="BU83" i="15"/>
  <c r="BU102" i="15" s="1"/>
  <c r="BT91" i="15"/>
  <c r="BT92" i="15"/>
  <c r="BT93" i="15" s="1"/>
  <c r="BV53" i="15"/>
  <c r="BV36" i="15" s="1"/>
  <c r="BV56" i="15" s="1"/>
  <c r="BU103" i="15" l="1"/>
  <c r="BL82" i="15"/>
  <c r="BL84" i="15" s="1"/>
  <c r="BK101" i="15"/>
  <c r="BW53" i="15"/>
  <c r="BW36" i="15" s="1"/>
  <c r="BW56" i="15" s="1"/>
  <c r="BV89" i="15"/>
  <c r="BV83" i="15"/>
  <c r="BV102" i="15" s="1"/>
  <c r="BV90" i="15"/>
  <c r="BU91" i="15"/>
  <c r="BU92" i="15"/>
  <c r="BU93" i="15" s="1"/>
  <c r="BV103" i="15" l="1"/>
  <c r="BM82" i="15"/>
  <c r="BM84" i="15" s="1"/>
  <c r="BL101" i="15"/>
  <c r="BX53" i="15"/>
  <c r="BX36" i="15" s="1"/>
  <c r="BX56" i="15" s="1"/>
  <c r="BV91" i="15"/>
  <c r="BV92" i="15"/>
  <c r="BV93" i="15" s="1"/>
  <c r="BW89" i="15"/>
  <c r="BW90" i="15"/>
  <c r="BW83" i="15"/>
  <c r="BW102" i="15" s="1"/>
  <c r="BW103" i="15" l="1"/>
  <c r="BN82" i="15"/>
  <c r="BN84" i="15" s="1"/>
  <c r="BM101" i="15"/>
  <c r="BW91" i="15"/>
  <c r="BW92" i="15"/>
  <c r="BW93" i="15" s="1"/>
  <c r="BY53" i="15"/>
  <c r="BY36" i="15" s="1"/>
  <c r="BY56" i="15" s="1"/>
  <c r="BX83" i="15"/>
  <c r="BX102" i="15" s="1"/>
  <c r="BX89" i="15"/>
  <c r="BX90" i="15"/>
  <c r="BX103" i="15" l="1"/>
  <c r="BO82" i="15"/>
  <c r="BO84" i="15" s="1"/>
  <c r="BN101" i="15"/>
  <c r="BX91" i="15"/>
  <c r="BX92" i="15"/>
  <c r="BX93" i="15" s="1"/>
  <c r="BY89" i="15"/>
  <c r="BY83" i="15"/>
  <c r="BY102" i="15" s="1"/>
  <c r="BY90" i="15"/>
  <c r="BZ53" i="15"/>
  <c r="BZ36" i="15" s="1"/>
  <c r="BZ56" i="15" s="1"/>
  <c r="BP82" i="15" l="1"/>
  <c r="BP84" i="15" s="1"/>
  <c r="BO101" i="15"/>
  <c r="BY103" i="15"/>
  <c r="CA53" i="15"/>
  <c r="CA36" i="15" s="1"/>
  <c r="CA56" i="15" s="1"/>
  <c r="BZ83" i="15"/>
  <c r="BZ102" i="15" s="1"/>
  <c r="BZ90" i="15"/>
  <c r="BZ89" i="15"/>
  <c r="BY91" i="15"/>
  <c r="BY92" i="15"/>
  <c r="BY93" i="15" s="1"/>
  <c r="BQ82" i="15" l="1"/>
  <c r="BQ84" i="15" s="1"/>
  <c r="BP101" i="15"/>
  <c r="BZ103" i="15"/>
  <c r="CA89" i="15"/>
  <c r="CA83" i="15"/>
  <c r="CA102" i="15" s="1"/>
  <c r="CA90" i="15"/>
  <c r="CB53" i="15"/>
  <c r="CB36" i="15" s="1"/>
  <c r="CB56" i="15" s="1"/>
  <c r="BZ91" i="15"/>
  <c r="BZ92" i="15"/>
  <c r="BZ93" i="15" s="1"/>
  <c r="CA103" i="15" l="1"/>
  <c r="BR82" i="15"/>
  <c r="BR84" i="15" s="1"/>
  <c r="BQ101" i="15"/>
  <c r="CA91" i="15"/>
  <c r="CA92" i="15"/>
  <c r="CA93" i="15" s="1"/>
  <c r="CC53" i="15"/>
  <c r="CC36" i="15" s="1"/>
  <c r="CC56" i="15" s="1"/>
  <c r="CB90" i="15"/>
  <c r="CB83" i="15"/>
  <c r="CB102" i="15" s="1"/>
  <c r="CB89" i="15"/>
  <c r="BS82" i="15" l="1"/>
  <c r="BS84" i="15" s="1"/>
  <c r="BR101" i="15"/>
  <c r="CB103" i="15"/>
  <c r="CB91" i="15"/>
  <c r="CB92" i="15"/>
  <c r="CB93" i="15" s="1"/>
  <c r="CD53" i="15"/>
  <c r="CD36" i="15" s="1"/>
  <c r="CD56" i="15" s="1"/>
  <c r="CC83" i="15"/>
  <c r="CC102" i="15" s="1"/>
  <c r="CC90" i="15"/>
  <c r="CC89" i="15"/>
  <c r="CC103" i="15" l="1"/>
  <c r="BT82" i="15"/>
  <c r="BT84" i="15" s="1"/>
  <c r="BS101" i="15"/>
  <c r="CD83" i="15"/>
  <c r="CD102" i="15" s="1"/>
  <c r="CD90" i="15"/>
  <c r="CD89" i="15"/>
  <c r="CC91" i="15"/>
  <c r="CC92" i="15"/>
  <c r="CC93" i="15" s="1"/>
  <c r="CE53" i="15"/>
  <c r="CE36" i="15" s="1"/>
  <c r="CE56" i="15" s="1"/>
  <c r="CD103" i="15" l="1"/>
  <c r="BU82" i="15"/>
  <c r="BU84" i="15" s="1"/>
  <c r="BT101" i="15"/>
  <c r="CE89" i="15"/>
  <c r="CE90" i="15"/>
  <c r="CE83" i="15"/>
  <c r="CE102" i="15" s="1"/>
  <c r="CF53" i="15"/>
  <c r="CF36" i="15" s="1"/>
  <c r="CF56" i="15" s="1"/>
  <c r="CD91" i="15"/>
  <c r="CD92" i="15"/>
  <c r="CD93" i="15" s="1"/>
  <c r="CE103" i="15" l="1"/>
  <c r="BV82" i="15"/>
  <c r="BV84" i="15" s="1"/>
  <c r="BU101" i="15"/>
  <c r="CE91" i="15"/>
  <c r="CE92" i="15"/>
  <c r="CE93" i="15" s="1"/>
  <c r="CG53" i="15"/>
  <c r="CG36" i="15" s="1"/>
  <c r="CG56" i="15" s="1"/>
  <c r="CF89" i="15"/>
  <c r="CF83" i="15"/>
  <c r="CF102" i="15" s="1"/>
  <c r="CF90" i="15"/>
  <c r="BW82" i="15" l="1"/>
  <c r="BW84" i="15" s="1"/>
  <c r="BV101" i="15"/>
  <c r="CF103" i="15"/>
  <c r="CF91" i="15"/>
  <c r="CF92" i="15"/>
  <c r="CF93" i="15" s="1"/>
  <c r="CH53" i="15"/>
  <c r="CH36" i="15" s="1"/>
  <c r="CH56" i="15" s="1"/>
  <c r="CG89" i="15"/>
  <c r="CG83" i="15"/>
  <c r="CG102" i="15" s="1"/>
  <c r="CG90" i="15"/>
  <c r="CG103" i="15" l="1"/>
  <c r="BX82" i="15"/>
  <c r="BX84" i="15" s="1"/>
  <c r="BW101" i="15"/>
  <c r="CG91" i="15"/>
  <c r="CG92" i="15"/>
  <c r="CG93" i="15" s="1"/>
  <c r="CI53" i="15"/>
  <c r="CI36" i="15" s="1"/>
  <c r="CI56" i="15" s="1"/>
  <c r="CH90" i="15"/>
  <c r="CH83" i="15"/>
  <c r="CH102" i="15" s="1"/>
  <c r="CH89" i="15"/>
  <c r="BY82" i="15" l="1"/>
  <c r="BY84" i="15" s="1"/>
  <c r="BX101" i="15"/>
  <c r="CH103" i="15"/>
  <c r="CI83" i="15"/>
  <c r="CI102" i="15" s="1"/>
  <c r="CI89" i="15"/>
  <c r="CI90" i="15"/>
  <c r="CH91" i="15"/>
  <c r="CH92" i="15"/>
  <c r="CH93" i="15" s="1"/>
  <c r="CJ53" i="15"/>
  <c r="CJ36" i="15" s="1"/>
  <c r="CJ56" i="15" s="1"/>
  <c r="BZ82" i="15" l="1"/>
  <c r="BZ84" i="15" s="1"/>
  <c r="BY101" i="15"/>
  <c r="CI103" i="15"/>
  <c r="CJ89" i="15"/>
  <c r="CJ90" i="15"/>
  <c r="CJ83" i="15"/>
  <c r="CJ102" i="15" s="1"/>
  <c r="CI91" i="15"/>
  <c r="CI92" i="15"/>
  <c r="CI93" i="15" s="1"/>
  <c r="CK53" i="15"/>
  <c r="CK36" i="15" s="1"/>
  <c r="CK56" i="15" s="1"/>
  <c r="CA82" i="15" l="1"/>
  <c r="CA84" i="15" s="1"/>
  <c r="BZ101" i="15"/>
  <c r="CJ103" i="15"/>
  <c r="CK89" i="15"/>
  <c r="CK83" i="15"/>
  <c r="CK102" i="15" s="1"/>
  <c r="CK90" i="15"/>
  <c r="CL53" i="15"/>
  <c r="CL36" i="15" s="1"/>
  <c r="CL56" i="15" s="1"/>
  <c r="CJ91" i="15"/>
  <c r="CJ92" i="15"/>
  <c r="CJ93" i="15" s="1"/>
  <c r="CK103" i="15" l="1"/>
  <c r="CB82" i="15"/>
  <c r="CB84" i="15" s="1"/>
  <c r="CA101" i="15"/>
  <c r="CK91" i="15"/>
  <c r="CK92" i="15"/>
  <c r="CK93" i="15" s="1"/>
  <c r="CL89" i="15"/>
  <c r="CL83" i="15"/>
  <c r="CL102" i="15" s="1"/>
  <c r="CL90" i="15"/>
  <c r="CM53" i="15"/>
  <c r="CM36" i="15" s="1"/>
  <c r="CM56" i="15" s="1"/>
  <c r="CC82" i="15" l="1"/>
  <c r="CC84" i="15" s="1"/>
  <c r="CB101" i="15"/>
  <c r="CL103" i="15"/>
  <c r="CM90" i="15"/>
  <c r="CM89" i="15"/>
  <c r="CM83" i="15"/>
  <c r="CM102" i="15" s="1"/>
  <c r="CN53" i="15"/>
  <c r="CN36" i="15" s="1"/>
  <c r="CN56" i="15" s="1"/>
  <c r="CL91" i="15"/>
  <c r="CL92" i="15"/>
  <c r="CL93" i="15" s="1"/>
  <c r="CM103" i="15" l="1"/>
  <c r="CD82" i="15"/>
  <c r="CD84" i="15" s="1"/>
  <c r="CC101" i="15"/>
  <c r="CO53" i="15"/>
  <c r="CO36" i="15" s="1"/>
  <c r="CO56" i="15" s="1"/>
  <c r="CM91" i="15"/>
  <c r="CM92" i="15"/>
  <c r="CM93" i="15" s="1"/>
  <c r="CN83" i="15"/>
  <c r="CN102" i="15" s="1"/>
  <c r="CN90" i="15"/>
  <c r="CN89" i="15"/>
  <c r="CE82" i="15" l="1"/>
  <c r="CE84" i="15" s="1"/>
  <c r="CD101" i="15"/>
  <c r="CN103" i="15"/>
  <c r="CN91" i="15"/>
  <c r="CN92" i="15"/>
  <c r="CN93" i="15" s="1"/>
  <c r="CO89" i="15"/>
  <c r="CO83" i="15"/>
  <c r="CO102" i="15" s="1"/>
  <c r="CO90" i="15"/>
  <c r="CP53" i="15"/>
  <c r="CP36" i="15" s="1"/>
  <c r="CP56" i="15" s="1"/>
  <c r="CO103" i="15" l="1"/>
  <c r="CF82" i="15"/>
  <c r="CF84" i="15" s="1"/>
  <c r="CE101" i="15"/>
  <c r="CQ53" i="15"/>
  <c r="CQ36" i="15" s="1"/>
  <c r="CQ56" i="15" s="1"/>
  <c r="CP89" i="15"/>
  <c r="CP83" i="15"/>
  <c r="CP102" i="15" s="1"/>
  <c r="CP90" i="15"/>
  <c r="CO91" i="15"/>
  <c r="CO92" i="15"/>
  <c r="CO93" i="15" s="1"/>
  <c r="CP103" i="15" l="1"/>
  <c r="CG82" i="15"/>
  <c r="CG84" i="15" s="1"/>
  <c r="CF101" i="15"/>
  <c r="CR53" i="15"/>
  <c r="CR36" i="15" s="1"/>
  <c r="CR56" i="15" s="1"/>
  <c r="CP91" i="15"/>
  <c r="CP92" i="15"/>
  <c r="CP93" i="15" s="1"/>
  <c r="CQ83" i="15"/>
  <c r="CQ102" i="15" s="1"/>
  <c r="CQ90" i="15"/>
  <c r="CQ89" i="15"/>
  <c r="CQ103" i="15" l="1"/>
  <c r="CH82" i="15"/>
  <c r="CH84" i="15" s="1"/>
  <c r="CG101" i="15"/>
  <c r="CQ91" i="15"/>
  <c r="CQ92" i="15"/>
  <c r="CQ93" i="15" s="1"/>
  <c r="CR83" i="15"/>
  <c r="CR102" i="15" s="1"/>
  <c r="CR89" i="15"/>
  <c r="CR90" i="15"/>
  <c r="CS53" i="15"/>
  <c r="CS36" i="15" s="1"/>
  <c r="CS56" i="15" s="1"/>
  <c r="CR103" i="15" l="1"/>
  <c r="CI82" i="15"/>
  <c r="CI84" i="15" s="1"/>
  <c r="CH101" i="15"/>
  <c r="CS89" i="15"/>
  <c r="CS83" i="15"/>
  <c r="CS102" i="15" s="1"/>
  <c r="CS90" i="15"/>
  <c r="CT53" i="15"/>
  <c r="CT36" i="15" s="1"/>
  <c r="CT56" i="15" s="1"/>
  <c r="CR91" i="15"/>
  <c r="CR92" i="15"/>
  <c r="CR93" i="15" s="1"/>
  <c r="CS103" i="15" l="1"/>
  <c r="CJ82" i="15"/>
  <c r="CJ84" i="15" s="1"/>
  <c r="CI101" i="15"/>
  <c r="CS91" i="15"/>
  <c r="CS92" i="15"/>
  <c r="CS93" i="15" s="1"/>
  <c r="CU53" i="15"/>
  <c r="CU36" i="15" s="1"/>
  <c r="CU56" i="15" s="1"/>
  <c r="CT83" i="15"/>
  <c r="CT102" i="15" s="1"/>
  <c r="CT90" i="15"/>
  <c r="CT89" i="15"/>
  <c r="CK82" i="15" l="1"/>
  <c r="CK84" i="15" s="1"/>
  <c r="CJ101" i="15"/>
  <c r="CT103" i="15"/>
  <c r="CU89" i="15"/>
  <c r="CU83" i="15"/>
  <c r="CU102" i="15" s="1"/>
  <c r="CU90" i="15"/>
  <c r="CT91" i="15"/>
  <c r="CT92" i="15"/>
  <c r="CT93" i="15" s="1"/>
  <c r="CV53" i="15"/>
  <c r="CV36" i="15" s="1"/>
  <c r="CV56" i="15" s="1"/>
  <c r="CU103" i="15" l="1"/>
  <c r="CL82" i="15"/>
  <c r="CL84" i="15" s="1"/>
  <c r="CK101" i="15"/>
  <c r="CW53" i="15"/>
  <c r="CW36" i="15" s="1"/>
  <c r="CW56" i="15" s="1"/>
  <c r="CU91" i="15"/>
  <c r="CU92" i="15"/>
  <c r="CU93" i="15" s="1"/>
  <c r="CV89" i="15"/>
  <c r="CV83" i="15"/>
  <c r="CV102" i="15" s="1"/>
  <c r="CV90" i="15"/>
  <c r="CM82" i="15" l="1"/>
  <c r="CM84" i="15" s="1"/>
  <c r="CL101" i="15"/>
  <c r="CV103" i="15"/>
  <c r="CV91" i="15"/>
  <c r="CV92" i="15"/>
  <c r="CV93" i="15" s="1"/>
  <c r="CX53" i="15"/>
  <c r="CX36" i="15" s="1"/>
  <c r="CX56" i="15" s="1"/>
  <c r="CW83" i="15"/>
  <c r="CW102" i="15" s="1"/>
  <c r="CW89" i="15"/>
  <c r="CW90" i="15"/>
  <c r="CW103" i="15" l="1"/>
  <c r="CN82" i="15"/>
  <c r="CN84" i="15" s="1"/>
  <c r="CM101" i="15"/>
  <c r="CW91" i="15"/>
  <c r="CW92" i="15"/>
  <c r="CW93" i="15" s="1"/>
  <c r="CX83" i="15"/>
  <c r="CX102" i="15" s="1"/>
  <c r="CX90" i="15"/>
  <c r="CX89" i="15"/>
  <c r="CY53" i="15"/>
  <c r="CY36" i="15" s="1"/>
  <c r="CY56" i="15" s="1"/>
  <c r="CX103" i="15" l="1"/>
  <c r="CO82" i="15"/>
  <c r="CO84" i="15" s="1"/>
  <c r="CN101" i="15"/>
  <c r="CZ53" i="15"/>
  <c r="CZ36" i="15" s="1"/>
  <c r="CZ56" i="15" s="1"/>
  <c r="CY89" i="15"/>
  <c r="CY90" i="15"/>
  <c r="CY83" i="15"/>
  <c r="CY102" i="15" s="1"/>
  <c r="CX91" i="15"/>
  <c r="CX92" i="15"/>
  <c r="CX93" i="15" s="1"/>
  <c r="CP82" i="15" l="1"/>
  <c r="CP84" i="15" s="1"/>
  <c r="CO101" i="15"/>
  <c r="CY103" i="15"/>
  <c r="DA53" i="15"/>
  <c r="DA36" i="15" s="1"/>
  <c r="DA56" i="15" s="1"/>
  <c r="CZ89" i="15"/>
  <c r="CZ83" i="15"/>
  <c r="CZ102" i="15" s="1"/>
  <c r="CZ90" i="15"/>
  <c r="CY91" i="15"/>
  <c r="CY92" i="15"/>
  <c r="CY93" i="15" s="1"/>
  <c r="CZ103" i="15" l="1"/>
  <c r="CQ82" i="15"/>
  <c r="CQ84" i="15" s="1"/>
  <c r="CP101" i="15"/>
  <c r="DA89" i="15"/>
  <c r="DA90" i="15"/>
  <c r="DA83" i="15"/>
  <c r="DA102" i="15" s="1"/>
  <c r="CZ91" i="15"/>
  <c r="CZ92" i="15"/>
  <c r="CZ93" i="15" s="1"/>
  <c r="DB53" i="15"/>
  <c r="DB36" i="15" s="1"/>
  <c r="DB56" i="15" s="1"/>
  <c r="DA103" i="15" l="1"/>
  <c r="CR82" i="15"/>
  <c r="CR84" i="15" s="1"/>
  <c r="CQ101" i="15"/>
  <c r="DC53" i="15"/>
  <c r="DC36" i="15" s="1"/>
  <c r="DC56" i="15" s="1"/>
  <c r="DB83" i="15"/>
  <c r="DB102" i="15" s="1"/>
  <c r="DB89" i="15"/>
  <c r="DB90" i="15"/>
  <c r="DA91" i="15"/>
  <c r="DA92" i="15"/>
  <c r="DA93" i="15" s="1"/>
  <c r="DB103" i="15" l="1"/>
  <c r="CS82" i="15"/>
  <c r="CS84" i="15" s="1"/>
  <c r="CR101" i="15"/>
  <c r="DC83" i="15"/>
  <c r="DC102" i="15" s="1"/>
  <c r="DC89" i="15"/>
  <c r="DC90" i="15"/>
  <c r="DB91" i="15"/>
  <c r="DB92" i="15"/>
  <c r="DB93" i="15" s="1"/>
  <c r="DD53" i="15"/>
  <c r="DD36" i="15" s="1"/>
  <c r="DD56" i="15" s="1"/>
  <c r="CT82" i="15" l="1"/>
  <c r="CT84" i="15" s="1"/>
  <c r="CS101" i="15"/>
  <c r="DC103" i="15"/>
  <c r="DE53" i="15"/>
  <c r="DE36" i="15" s="1"/>
  <c r="DE56" i="15" s="1"/>
  <c r="DC91" i="15"/>
  <c r="DC92" i="15"/>
  <c r="DC93" i="15" s="1"/>
  <c r="DD90" i="15"/>
  <c r="DD83" i="15"/>
  <c r="DD102" i="15" s="1"/>
  <c r="DD89" i="15"/>
  <c r="CU82" i="15" l="1"/>
  <c r="CU84" i="15" s="1"/>
  <c r="CT101" i="15"/>
  <c r="DD103" i="15"/>
  <c r="DE89" i="15"/>
  <c r="DE83" i="15"/>
  <c r="DE102" i="15" s="1"/>
  <c r="DE90" i="15"/>
  <c r="DD91" i="15"/>
  <c r="DD92" i="15"/>
  <c r="DD93" i="15" s="1"/>
  <c r="DF53" i="15"/>
  <c r="DF36" i="15" s="1"/>
  <c r="DF56" i="15" s="1"/>
  <c r="CV82" i="15" l="1"/>
  <c r="CV84" i="15" s="1"/>
  <c r="CU101" i="15"/>
  <c r="DE103" i="15"/>
  <c r="DG53" i="15"/>
  <c r="DG36" i="15" s="1"/>
  <c r="DG56" i="15" s="1"/>
  <c r="DE91" i="15"/>
  <c r="DE92" i="15"/>
  <c r="DE93" i="15" s="1"/>
  <c r="DF90" i="15"/>
  <c r="DF83" i="15"/>
  <c r="DF102" i="15" s="1"/>
  <c r="DF89" i="15"/>
  <c r="CW82" i="15" l="1"/>
  <c r="CW84" i="15" s="1"/>
  <c r="CV101" i="15"/>
  <c r="DF103" i="15"/>
  <c r="DG89" i="15"/>
  <c r="DG83" i="15"/>
  <c r="DG102" i="15" s="1"/>
  <c r="DG90" i="15"/>
  <c r="DF91" i="15"/>
  <c r="DF92" i="15"/>
  <c r="DF93" i="15" s="1"/>
  <c r="DH53" i="15"/>
  <c r="DH36" i="15" s="1"/>
  <c r="DH56" i="15" s="1"/>
  <c r="CX82" i="15" l="1"/>
  <c r="CX84" i="15" s="1"/>
  <c r="CW101" i="15"/>
  <c r="DG103" i="15"/>
  <c r="DI53" i="15"/>
  <c r="DI36" i="15" s="1"/>
  <c r="DI56" i="15" s="1"/>
  <c r="DG91" i="15"/>
  <c r="DG92" i="15"/>
  <c r="DG93" i="15" s="1"/>
  <c r="DH89" i="15"/>
  <c r="DH83" i="15"/>
  <c r="DH102" i="15" s="1"/>
  <c r="DH90" i="15"/>
  <c r="CY82" i="15" l="1"/>
  <c r="CY84" i="15" s="1"/>
  <c r="CX101" i="15"/>
  <c r="DH103" i="15"/>
  <c r="DH91" i="15"/>
  <c r="DH92" i="15"/>
  <c r="DH93" i="15" s="1"/>
  <c r="DJ53" i="15"/>
  <c r="DJ36" i="15" s="1"/>
  <c r="DJ56" i="15" s="1"/>
  <c r="DI83" i="15"/>
  <c r="DI102" i="15" s="1"/>
  <c r="DI90" i="15"/>
  <c r="DI89" i="15"/>
  <c r="DI103" i="15" l="1"/>
  <c r="CZ82" i="15"/>
  <c r="CZ84" i="15" s="1"/>
  <c r="CY101" i="15"/>
  <c r="DJ83" i="15"/>
  <c r="DJ102" i="15" s="1"/>
  <c r="DJ89" i="15"/>
  <c r="DJ90" i="15"/>
  <c r="DI91" i="15"/>
  <c r="DI92" i="15"/>
  <c r="DI93" i="15" s="1"/>
  <c r="DK53" i="15"/>
  <c r="DK36" i="15" s="1"/>
  <c r="DK56" i="15" s="1"/>
  <c r="DA82" i="15" l="1"/>
  <c r="DA84" i="15" s="1"/>
  <c r="CZ101" i="15"/>
  <c r="DJ103" i="15"/>
  <c r="DL53" i="15"/>
  <c r="DL36" i="15" s="1"/>
  <c r="DL56" i="15" s="1"/>
  <c r="DJ91" i="15"/>
  <c r="DJ92" i="15"/>
  <c r="DJ93" i="15" s="1"/>
  <c r="DK89" i="15"/>
  <c r="DK90" i="15"/>
  <c r="DK83" i="15"/>
  <c r="DK102" i="15" s="1"/>
  <c r="DB82" i="15" l="1"/>
  <c r="DB84" i="15" s="1"/>
  <c r="DA101" i="15"/>
  <c r="DK103" i="15"/>
  <c r="DK91" i="15"/>
  <c r="DK92" i="15"/>
  <c r="DK93" i="15" s="1"/>
  <c r="DL89" i="15"/>
  <c r="DL83" i="15"/>
  <c r="DL102" i="15" s="1"/>
  <c r="DL90" i="15"/>
  <c r="DM53" i="15"/>
  <c r="DM36" i="15" s="1"/>
  <c r="DM56" i="15" s="1"/>
  <c r="DL103" i="15" l="1"/>
  <c r="DC82" i="15"/>
  <c r="DC84" i="15" s="1"/>
  <c r="DB101" i="15"/>
  <c r="DL91" i="15"/>
  <c r="DL92" i="15"/>
  <c r="DL93" i="15" s="1"/>
  <c r="DM89" i="15"/>
  <c r="DM83" i="15"/>
  <c r="DM102" i="15" s="1"/>
  <c r="DM90" i="15"/>
  <c r="DN53" i="15"/>
  <c r="DN36" i="15" s="1"/>
  <c r="DN56" i="15" s="1"/>
  <c r="DM103" i="15" l="1"/>
  <c r="DD82" i="15"/>
  <c r="DD84" i="15" s="1"/>
  <c r="DC101" i="15"/>
  <c r="DM91" i="15"/>
  <c r="DM92" i="15"/>
  <c r="DM93" i="15" s="1"/>
  <c r="DO53" i="15"/>
  <c r="DO36" i="15" s="1"/>
  <c r="DO56" i="15" s="1"/>
  <c r="DN89" i="15"/>
  <c r="DN83" i="15"/>
  <c r="DN102" i="15" s="1"/>
  <c r="DN90" i="15"/>
  <c r="DE82" i="15" l="1"/>
  <c r="DE84" i="15" s="1"/>
  <c r="DD101" i="15"/>
  <c r="DN103" i="15"/>
  <c r="DN91" i="15"/>
  <c r="DN92" i="15"/>
  <c r="DN93" i="15" s="1"/>
  <c r="DP53" i="15"/>
  <c r="DP36" i="15" s="1"/>
  <c r="DP56" i="15" s="1"/>
  <c r="DO90" i="15"/>
  <c r="DO89" i="15"/>
  <c r="DO83" i="15"/>
  <c r="DO102" i="15" s="1"/>
  <c r="DF82" i="15" l="1"/>
  <c r="DF84" i="15" s="1"/>
  <c r="DE101" i="15"/>
  <c r="DO103" i="15"/>
  <c r="DO91" i="15"/>
  <c r="DO92" i="15"/>
  <c r="DO93" i="15" s="1"/>
  <c r="DP83" i="15"/>
  <c r="DP102" i="15" s="1"/>
  <c r="DP89" i="15"/>
  <c r="DP90" i="15"/>
  <c r="DQ53" i="15"/>
  <c r="DQ36" i="15" s="1"/>
  <c r="DQ56" i="15" s="1"/>
  <c r="DG82" i="15" l="1"/>
  <c r="DG84" i="15" s="1"/>
  <c r="DF101" i="15"/>
  <c r="DP103" i="15"/>
  <c r="DP91" i="15"/>
  <c r="DP92" i="15"/>
  <c r="DP93" i="15" s="1"/>
  <c r="DQ90" i="15"/>
  <c r="DQ89" i="15"/>
  <c r="DQ83" i="15"/>
  <c r="DQ102" i="15" s="1"/>
  <c r="DR53" i="15"/>
  <c r="DR36" i="15" s="1"/>
  <c r="DR56" i="15" s="1"/>
  <c r="DH82" i="15" l="1"/>
  <c r="DH84" i="15" s="1"/>
  <c r="DG101" i="15"/>
  <c r="DQ103" i="15"/>
  <c r="DR83" i="15"/>
  <c r="DR102" i="15" s="1"/>
  <c r="DR89" i="15"/>
  <c r="DR90" i="15"/>
  <c r="DQ91" i="15"/>
  <c r="DQ92" i="15"/>
  <c r="DQ93" i="15" s="1"/>
  <c r="DS53" i="15"/>
  <c r="DS36" i="15" s="1"/>
  <c r="DS56" i="15" s="1"/>
  <c r="DI82" i="15" l="1"/>
  <c r="DI84" i="15" s="1"/>
  <c r="DH101" i="15"/>
  <c r="DR103" i="15"/>
  <c r="DT53" i="15"/>
  <c r="DT36" i="15" s="1"/>
  <c r="DT56" i="15" s="1"/>
  <c r="DR91" i="15"/>
  <c r="DR92" i="15"/>
  <c r="DR93" i="15" s="1"/>
  <c r="DS83" i="15"/>
  <c r="DS102" i="15" s="1"/>
  <c r="DS90" i="15"/>
  <c r="DS89" i="15"/>
  <c r="DS103" i="15" l="1"/>
  <c r="DJ82" i="15"/>
  <c r="DJ84" i="15" s="1"/>
  <c r="DI101" i="15"/>
  <c r="DS91" i="15"/>
  <c r="DS92" i="15"/>
  <c r="DS93" i="15" s="1"/>
  <c r="DT83" i="15"/>
  <c r="DT102" i="15" s="1"/>
  <c r="DT89" i="15"/>
  <c r="DT90" i="15"/>
  <c r="DU53" i="15"/>
  <c r="DU36" i="15" s="1"/>
  <c r="DU56" i="15" s="1"/>
  <c r="DT103" i="15" l="1"/>
  <c r="DK82" i="15"/>
  <c r="DK84" i="15" s="1"/>
  <c r="DJ101" i="15"/>
  <c r="DV53" i="15"/>
  <c r="DV36" i="15" s="1"/>
  <c r="DV56" i="15" s="1"/>
  <c r="DU83" i="15"/>
  <c r="DU102" i="15" s="1"/>
  <c r="DU90" i="15"/>
  <c r="DU89" i="15"/>
  <c r="DT91" i="15"/>
  <c r="DT92" i="15"/>
  <c r="DT93" i="15" s="1"/>
  <c r="DU103" i="15" l="1"/>
  <c r="DL82" i="15"/>
  <c r="DL84" i="15" s="1"/>
  <c r="DK101" i="15"/>
  <c r="DV89" i="15"/>
  <c r="DV83" i="15"/>
  <c r="DV102" i="15" s="1"/>
  <c r="DV90" i="15"/>
  <c r="DW53" i="15"/>
  <c r="DW36" i="15" s="1"/>
  <c r="DW56" i="15" s="1"/>
  <c r="DU91" i="15"/>
  <c r="DU92" i="15"/>
  <c r="DU93" i="15" s="1"/>
  <c r="DV103" i="15" l="1"/>
  <c r="DM82" i="15"/>
  <c r="DM84" i="15" s="1"/>
  <c r="DL101" i="15"/>
  <c r="DV91" i="15"/>
  <c r="DV92" i="15"/>
  <c r="DV93" i="15" s="1"/>
  <c r="DX53" i="15"/>
  <c r="DX36" i="15" s="1"/>
  <c r="DX56" i="15" s="1"/>
  <c r="DW89" i="15"/>
  <c r="DW83" i="15"/>
  <c r="DW102" i="15" s="1"/>
  <c r="DW90" i="15"/>
  <c r="DN82" i="15" l="1"/>
  <c r="DN84" i="15" s="1"/>
  <c r="DM101" i="15"/>
  <c r="DW103" i="15"/>
  <c r="DW91" i="15"/>
  <c r="DW92" i="15"/>
  <c r="DW93" i="15" s="1"/>
  <c r="DX83" i="15"/>
  <c r="DX102" i="15" s="1"/>
  <c r="DX90" i="15"/>
  <c r="DX89" i="15"/>
  <c r="DY53" i="15"/>
  <c r="DY36" i="15" s="1"/>
  <c r="DY56" i="15" s="1"/>
  <c r="DO82" i="15" l="1"/>
  <c r="DO84" i="15" s="1"/>
  <c r="DN101" i="15"/>
  <c r="DX103" i="15"/>
  <c r="DY83" i="15"/>
  <c r="DY102" i="15" s="1"/>
  <c r="DY89" i="15"/>
  <c r="DY90" i="15"/>
  <c r="DZ53" i="15"/>
  <c r="DZ36" i="15" s="1"/>
  <c r="DZ56" i="15" s="1"/>
  <c r="DX91" i="15"/>
  <c r="DX92" i="15"/>
  <c r="DX93" i="15" s="1"/>
  <c r="DP82" i="15" l="1"/>
  <c r="DP84" i="15" s="1"/>
  <c r="DO101" i="15"/>
  <c r="DY103" i="15"/>
  <c r="DY91" i="15"/>
  <c r="DY92" i="15"/>
  <c r="DY93" i="15" s="1"/>
  <c r="EA53" i="15"/>
  <c r="EA36" i="15" s="1"/>
  <c r="EA56" i="15" s="1"/>
  <c r="DZ83" i="15"/>
  <c r="DZ102" i="15" s="1"/>
  <c r="DZ90" i="15"/>
  <c r="DZ89" i="15"/>
  <c r="DZ103" i="15" l="1"/>
  <c r="DQ82" i="15"/>
  <c r="DQ84" i="15" s="1"/>
  <c r="DP101" i="15"/>
  <c r="EA89" i="15"/>
  <c r="EA90" i="15"/>
  <c r="EA83" i="15"/>
  <c r="EA102" i="15" s="1"/>
  <c r="DZ91" i="15"/>
  <c r="DZ92" i="15"/>
  <c r="DZ93" i="15" s="1"/>
  <c r="EB53" i="15"/>
  <c r="EB36" i="15" s="1"/>
  <c r="EB56" i="15" s="1"/>
  <c r="EA103" i="15" l="1"/>
  <c r="DR82" i="15"/>
  <c r="DR84" i="15" s="1"/>
  <c r="DQ101" i="15"/>
  <c r="EC53" i="15"/>
  <c r="EC36" i="15" s="1"/>
  <c r="EC56" i="15" s="1"/>
  <c r="EB89" i="15"/>
  <c r="EB83" i="15"/>
  <c r="EB102" i="15" s="1"/>
  <c r="EB90" i="15"/>
  <c r="EA91" i="15"/>
  <c r="EA92" i="15"/>
  <c r="EA93" i="15" s="1"/>
  <c r="EB103" i="15" l="1"/>
  <c r="DS82" i="15"/>
  <c r="DS84" i="15" s="1"/>
  <c r="DR101" i="15"/>
  <c r="EC89" i="15"/>
  <c r="EC83" i="15"/>
  <c r="EC102" i="15" s="1"/>
  <c r="EC90" i="15"/>
  <c r="EB91" i="15"/>
  <c r="EB92" i="15"/>
  <c r="EB93" i="15" s="1"/>
  <c r="ED53" i="15"/>
  <c r="ED36" i="15" s="1"/>
  <c r="ED56" i="15" s="1"/>
  <c r="EC103" i="15" l="1"/>
  <c r="DT82" i="15"/>
  <c r="DT84" i="15" s="1"/>
  <c r="DS101" i="15"/>
  <c r="EE53" i="15"/>
  <c r="EE36" i="15" s="1"/>
  <c r="EE56" i="15" s="1"/>
  <c r="EC91" i="15"/>
  <c r="EC92" i="15"/>
  <c r="EC93" i="15" s="1"/>
  <c r="ED83" i="15"/>
  <c r="ED102" i="15" s="1"/>
  <c r="ED90" i="15"/>
  <c r="ED89" i="15"/>
  <c r="ED103" i="15" l="1"/>
  <c r="DU82" i="15"/>
  <c r="DU84" i="15" s="1"/>
  <c r="DT101" i="15"/>
  <c r="ED91" i="15"/>
  <c r="ED92" i="15"/>
  <c r="ED93" i="15" s="1"/>
  <c r="EE89" i="15"/>
  <c r="EE83" i="15"/>
  <c r="EE102" i="15" s="1"/>
  <c r="EE90" i="15"/>
  <c r="EF53" i="15"/>
  <c r="EF36" i="15" s="1"/>
  <c r="EF56" i="15" s="1"/>
  <c r="EE103" i="15" l="1"/>
  <c r="DV82" i="15"/>
  <c r="DV84" i="15" s="1"/>
  <c r="DU101" i="15"/>
  <c r="EG53" i="15"/>
  <c r="EG36" i="15" s="1"/>
  <c r="EG56" i="15" s="1"/>
  <c r="EF89" i="15"/>
  <c r="EF83" i="15"/>
  <c r="EF102" i="15" s="1"/>
  <c r="EF90" i="15"/>
  <c r="EE91" i="15"/>
  <c r="EE92" i="15"/>
  <c r="EE93" i="15" s="1"/>
  <c r="EF103" i="15" l="1"/>
  <c r="DW82" i="15"/>
  <c r="DW84" i="15" s="1"/>
  <c r="DV101" i="15"/>
  <c r="EH53" i="15"/>
  <c r="EH36" i="15" s="1"/>
  <c r="EH56" i="15" s="1"/>
  <c r="EF91" i="15"/>
  <c r="EF92" i="15"/>
  <c r="EF93" i="15" s="1"/>
  <c r="EG89" i="15"/>
  <c r="EG83" i="15"/>
  <c r="EG102" i="15" s="1"/>
  <c r="EG90" i="15"/>
  <c r="DX82" i="15" l="1"/>
  <c r="DX84" i="15" s="1"/>
  <c r="DW101" i="15"/>
  <c r="EG103" i="15"/>
  <c r="EG91" i="15"/>
  <c r="EG92" i="15"/>
  <c r="EG93" i="15" s="1"/>
  <c r="EI53" i="15"/>
  <c r="EI36" i="15" s="1"/>
  <c r="EI56" i="15" s="1"/>
  <c r="EH89" i="15"/>
  <c r="EH83" i="15"/>
  <c r="EH102" i="15" s="1"/>
  <c r="EH90" i="15"/>
  <c r="DY82" i="15" l="1"/>
  <c r="DY84" i="15" s="1"/>
  <c r="DX101" i="15"/>
  <c r="EH103" i="15"/>
  <c r="EH91" i="15"/>
  <c r="EH92" i="15"/>
  <c r="EH93" i="15" s="1"/>
  <c r="EJ53" i="15"/>
  <c r="EJ36" i="15" s="1"/>
  <c r="EJ56" i="15" s="1"/>
  <c r="EI83" i="15"/>
  <c r="EI102" i="15" s="1"/>
  <c r="EI89" i="15"/>
  <c r="EI90" i="15"/>
  <c r="EI103" i="15" l="1"/>
  <c r="DZ82" i="15"/>
  <c r="DZ84" i="15" s="1"/>
  <c r="DY101" i="15"/>
  <c r="EI91" i="15"/>
  <c r="EI92" i="15"/>
  <c r="EI93" i="15" s="1"/>
  <c r="EJ83" i="15"/>
  <c r="EJ102" i="15" s="1"/>
  <c r="EJ89" i="15"/>
  <c r="EJ90" i="15"/>
  <c r="EK53" i="15"/>
  <c r="EK36" i="15" s="1"/>
  <c r="EK56" i="15" s="1"/>
  <c r="EJ103" i="15" l="1"/>
  <c r="EA82" i="15"/>
  <c r="EA84" i="15" s="1"/>
  <c r="DZ101" i="15"/>
  <c r="EK89" i="15"/>
  <c r="EK90" i="15"/>
  <c r="EK83" i="15"/>
  <c r="EK102" i="15" s="1"/>
  <c r="EL53" i="15"/>
  <c r="EL36" i="15" s="1"/>
  <c r="EL56" i="15" s="1"/>
  <c r="EJ91" i="15"/>
  <c r="EJ92" i="15"/>
  <c r="EJ93" i="15" s="1"/>
  <c r="EK103" i="15" l="1"/>
  <c r="EB82" i="15"/>
  <c r="EB84" i="15" s="1"/>
  <c r="EA101" i="15"/>
  <c r="EK91" i="15"/>
  <c r="EK92" i="15"/>
  <c r="EK93" i="15" s="1"/>
  <c r="EL89" i="15"/>
  <c r="EL90" i="15"/>
  <c r="EL83" i="15"/>
  <c r="EL102" i="15" s="1"/>
  <c r="EM53" i="15"/>
  <c r="EM36" i="15" s="1"/>
  <c r="EM56" i="15" s="1"/>
  <c r="EC82" i="15" l="1"/>
  <c r="EC84" i="15" s="1"/>
  <c r="EB101" i="15"/>
  <c r="EL103" i="15"/>
  <c r="EN53" i="15"/>
  <c r="EN36" i="15" s="1"/>
  <c r="EN56" i="15" s="1"/>
  <c r="EM89" i="15"/>
  <c r="EM83" i="15"/>
  <c r="EM102" i="15" s="1"/>
  <c r="EM90" i="15"/>
  <c r="EL91" i="15"/>
  <c r="EL92" i="15"/>
  <c r="EL93" i="15" s="1"/>
  <c r="ED82" i="15" l="1"/>
  <c r="ED84" i="15" s="1"/>
  <c r="EC101" i="15"/>
  <c r="EM103" i="15"/>
  <c r="EO53" i="15"/>
  <c r="EO36" i="15" s="1"/>
  <c r="EO56" i="15" s="1"/>
  <c r="EM91" i="15"/>
  <c r="EM92" i="15"/>
  <c r="EM93" i="15" s="1"/>
  <c r="EN89" i="15"/>
  <c r="EN83" i="15"/>
  <c r="EN102" i="15" s="1"/>
  <c r="EN90" i="15"/>
  <c r="EE82" i="15" l="1"/>
  <c r="EE84" i="15" s="1"/>
  <c r="ED101" i="15"/>
  <c r="EN103" i="15"/>
  <c r="EO83" i="15"/>
  <c r="EO102" i="15" s="1"/>
  <c r="EO89" i="15"/>
  <c r="EO90" i="15"/>
  <c r="EP53" i="15"/>
  <c r="EP36" i="15" s="1"/>
  <c r="EP56" i="15" s="1"/>
  <c r="EN91" i="15"/>
  <c r="EN92" i="15"/>
  <c r="EN93" i="15" s="1"/>
  <c r="EF82" i="15" l="1"/>
  <c r="EF84" i="15" s="1"/>
  <c r="EE101" i="15"/>
  <c r="EO103" i="15"/>
  <c r="EO91" i="15"/>
  <c r="EO92" i="15"/>
  <c r="EO93" i="15" s="1"/>
  <c r="EQ53" i="15"/>
  <c r="EQ36" i="15" s="1"/>
  <c r="EQ56" i="15" s="1"/>
  <c r="EP89" i="15"/>
  <c r="EP83" i="15"/>
  <c r="EP102" i="15" s="1"/>
  <c r="EP90" i="15"/>
  <c r="EG82" i="15" l="1"/>
  <c r="EG84" i="15" s="1"/>
  <c r="EF101" i="15"/>
  <c r="EP103" i="15"/>
  <c r="EP91" i="15"/>
  <c r="EP92" i="15"/>
  <c r="EP93" i="15" s="1"/>
  <c r="ER53" i="15"/>
  <c r="ER36" i="15" s="1"/>
  <c r="ER56" i="15" s="1"/>
  <c r="EQ89" i="15"/>
  <c r="EQ90" i="15"/>
  <c r="EQ83" i="15"/>
  <c r="EQ102" i="15" s="1"/>
  <c r="EH82" i="15" l="1"/>
  <c r="EH84" i="15" s="1"/>
  <c r="EG101" i="15"/>
  <c r="EQ103" i="15"/>
  <c r="EQ91" i="15"/>
  <c r="EQ92" i="15"/>
  <c r="EQ93" i="15" s="1"/>
  <c r="ES53" i="15"/>
  <c r="ES36" i="15" s="1"/>
  <c r="ES56" i="15" s="1"/>
  <c r="ER89" i="15"/>
  <c r="ER90" i="15"/>
  <c r="ER83" i="15"/>
  <c r="ER102" i="15" s="1"/>
  <c r="EI82" i="15" l="1"/>
  <c r="EI84" i="15" s="1"/>
  <c r="EH101" i="15"/>
  <c r="ER103" i="15"/>
  <c r="ER91" i="15"/>
  <c r="ER92" i="15"/>
  <c r="ER93" i="15" s="1"/>
  <c r="ES89" i="15"/>
  <c r="ES83" i="15"/>
  <c r="ES102" i="15" s="1"/>
  <c r="ES90" i="15"/>
  <c r="ET53" i="15"/>
  <c r="ET36" i="15" s="1"/>
  <c r="ET56" i="15" s="1"/>
  <c r="ES103" i="15" l="1"/>
  <c r="EJ82" i="15"/>
  <c r="EJ84" i="15" s="1"/>
  <c r="EI101" i="15"/>
  <c r="EU53" i="15"/>
  <c r="EU36" i="15" s="1"/>
  <c r="EU56" i="15" s="1"/>
  <c r="ET90" i="15"/>
  <c r="ET89" i="15"/>
  <c r="ET83" i="15"/>
  <c r="ET102" i="15" s="1"/>
  <c r="ES91" i="15"/>
  <c r="ES92" i="15"/>
  <c r="ES93" i="15" s="1"/>
  <c r="ET103" i="15" l="1"/>
  <c r="EK82" i="15"/>
  <c r="EK84" i="15" s="1"/>
  <c r="EJ101" i="15"/>
  <c r="ET91" i="15"/>
  <c r="ET92" i="15"/>
  <c r="ET93" i="15" s="1"/>
  <c r="EV53" i="15"/>
  <c r="EV36" i="15" s="1"/>
  <c r="EV56" i="15" s="1"/>
  <c r="EU83" i="15"/>
  <c r="EU102" i="15" s="1"/>
  <c r="EU89" i="15"/>
  <c r="EU90" i="15"/>
  <c r="EU103" i="15" l="1"/>
  <c r="EL82" i="15"/>
  <c r="EL84" i="15" s="1"/>
  <c r="EK101" i="15"/>
  <c r="EU91" i="15"/>
  <c r="EU92" i="15"/>
  <c r="EU93" i="15" s="1"/>
  <c r="C109" i="15"/>
  <c r="EV83" i="15"/>
  <c r="EV102" i="15" s="1"/>
  <c r="EV89" i="15"/>
  <c r="EV90" i="15"/>
  <c r="EV103" i="15" l="1"/>
  <c r="EM82" i="15"/>
  <c r="EM84" i="15" s="1"/>
  <c r="EL101" i="15"/>
  <c r="EV91" i="15"/>
  <c r="EV92" i="15"/>
  <c r="EV93" i="15" s="1"/>
  <c r="EW53" i="15"/>
  <c r="C110" i="15"/>
  <c r="C13" i="17"/>
  <c r="C21" i="17" s="1"/>
  <c r="EN82" i="15" l="1"/>
  <c r="EN84" i="15" s="1"/>
  <c r="EM101" i="15"/>
  <c r="EW36" i="15"/>
  <c r="C53" i="15"/>
  <c r="EO82" i="15" l="1"/>
  <c r="EO84" i="15" s="1"/>
  <c r="EN101" i="15"/>
  <c r="EW56" i="15"/>
  <c r="C36" i="15"/>
  <c r="EP82" i="15" l="1"/>
  <c r="EP84" i="15" s="1"/>
  <c r="EO101" i="15"/>
  <c r="EW83" i="15"/>
  <c r="EW89" i="15"/>
  <c r="EW90" i="15"/>
  <c r="C56" i="15"/>
  <c r="C83" i="15" l="1"/>
  <c r="C102" i="15" s="1"/>
  <c r="EW102" i="15"/>
  <c r="B4" i="36" s="1"/>
  <c r="EQ82" i="15"/>
  <c r="EQ84" i="15" s="1"/>
  <c r="EP101" i="15"/>
  <c r="EW103" i="15"/>
  <c r="EW91" i="15"/>
  <c r="EW92" i="15"/>
  <c r="EW93" i="15" s="1"/>
  <c r="C6" i="17"/>
  <c r="C7" i="17" s="1"/>
  <c r="C11" i="17" s="1"/>
  <c r="C23" i="17" l="1"/>
  <c r="C24" i="17" s="1"/>
  <c r="B2" i="36"/>
  <c r="C103" i="15"/>
  <c r="ER82" i="15"/>
  <c r="ER84" i="15" s="1"/>
  <c r="EQ101" i="15"/>
  <c r="F31" i="35"/>
  <c r="F27" i="35"/>
  <c r="F29" i="35"/>
  <c r="F25" i="35"/>
  <c r="F26" i="35"/>
  <c r="F30" i="35"/>
  <c r="F19" i="35"/>
  <c r="F20" i="35" s="1"/>
  <c r="F28" i="35"/>
  <c r="F24" i="35"/>
  <c r="ES82" i="15" l="1"/>
  <c r="ES84" i="15" s="1"/>
  <c r="ER101" i="15"/>
  <c r="ET82" i="15" l="1"/>
  <c r="ET84" i="15" s="1"/>
  <c r="ES101" i="15"/>
  <c r="EU82" i="15" l="1"/>
  <c r="EU84" i="15" s="1"/>
  <c r="ET101" i="15"/>
  <c r="EV82" i="15" l="1"/>
  <c r="EV84" i="15" s="1"/>
  <c r="EU101" i="15"/>
  <c r="EW82" i="15" l="1"/>
  <c r="EW84" i="15" s="1"/>
  <c r="EV101" i="15"/>
  <c r="EW101" i="15" l="1"/>
  <c r="C101" i="15" s="1"/>
  <c r="B8" i="36" s="1"/>
</calcChain>
</file>

<file path=xl/sharedStrings.xml><?xml version="1.0" encoding="utf-8"?>
<sst xmlns="http://schemas.openxmlformats.org/spreadsheetml/2006/main" count="752" uniqueCount="645">
  <si>
    <t>Наименование компании</t>
  </si>
  <si>
    <t>Основной вид деятельности</t>
  </si>
  <si>
    <t>Руководитель</t>
  </si>
  <si>
    <t xml:space="preserve">Филиалы </t>
  </si>
  <si>
    <t>Дата регистрации (первичной)</t>
  </si>
  <si>
    <t>КРАТКАЯ ИНФОРМАЦИЯ О ФИНАНСИРУЕМОМ ПРОЕКТЕ</t>
  </si>
  <si>
    <t>I. ДАННЫЕ О ЗАЯВИТЕЛЕ</t>
  </si>
  <si>
    <t>Валюта</t>
  </si>
  <si>
    <t>Основная валюта финансирования</t>
  </si>
  <si>
    <t>% ставка</t>
  </si>
  <si>
    <t>График погашения %</t>
  </si>
  <si>
    <t>График погашения ОД</t>
  </si>
  <si>
    <t>Комментарии</t>
  </si>
  <si>
    <t>Льготный период % (мес)</t>
  </si>
  <si>
    <t>Льготный период ОД (мес)</t>
  </si>
  <si>
    <t>Дата выдачи (ЧЧ.ММ.ГГГГ)</t>
  </si>
  <si>
    <t>Срок погашения (ЧЧ.ММ.ГГГГ)</t>
  </si>
  <si>
    <t>Период доступности (ЧЧ.ММ.ГГГГ)</t>
  </si>
  <si>
    <t>Вид финансирования</t>
  </si>
  <si>
    <t>Юридические замечания:</t>
  </si>
  <si>
    <t>Наличие/отсутствие просрочки</t>
  </si>
  <si>
    <t>Категория целевого использования займа</t>
  </si>
  <si>
    <t>Наличие/отсутствие реструктуризации</t>
  </si>
  <si>
    <t>Влияние мировых цен на отрасль</t>
  </si>
  <si>
    <t>Срок обслуживания в Банке</t>
  </si>
  <si>
    <t>Деловая репутация заемщика</t>
  </si>
  <si>
    <t>Квалификация топ-менеджеров</t>
  </si>
  <si>
    <t>Доля выручки, проводимой в безналичной форме</t>
  </si>
  <si>
    <t>Уровень учета и контроля</t>
  </si>
  <si>
    <t>Степень риска применения штрафных санкций со стороны налоговых органов</t>
  </si>
  <si>
    <t>Уровень бизнес-планирования</t>
  </si>
  <si>
    <t>Отношения с партнерами</t>
  </si>
  <si>
    <t>Положение на рынке</t>
  </si>
  <si>
    <t>Обороты по счетам в нашем банке:</t>
  </si>
  <si>
    <t>Обороты по счетам в других банках:</t>
  </si>
  <si>
    <t>Наличие официально подтвержденных источников погашения займа:</t>
  </si>
  <si>
    <t>Регистрация залогов:</t>
  </si>
  <si>
    <t>Дата заполнения:</t>
  </si>
  <si>
    <t>VII. ВЫПОЛНЕНИЕ ОСОБЫХ УСЛОВИЙ</t>
  </si>
  <si>
    <t>Отсутствуют либо устранены</t>
  </si>
  <si>
    <t>Отсутствие просроченных платежей более 30 дней за последние 3 месяца, а также более 59 дней за последние 24 месяца (при наличии обслуживания долга).</t>
  </si>
  <si>
    <t>Отсутствие просроченных платежей (срок погашения еще не наступил)</t>
  </si>
  <si>
    <t xml:space="preserve">Финансирование нового проекта, новой / текущей сделки и т.д </t>
  </si>
  <si>
    <t>Отсутствие реструктуризации связанных с пролонгацией срока платежей по займу (займам)</t>
  </si>
  <si>
    <t>Наличие реструктуризации связанных с пролонгацией срока платежей по займу (займам)</t>
  </si>
  <si>
    <t>Компания является клиентом Банка свыше 3-х лет</t>
  </si>
  <si>
    <t>Компания обслуживается в Банке от 1 до 3-х лет</t>
  </si>
  <si>
    <t>Компания обслуживается в Банке менее 1-го года</t>
  </si>
  <si>
    <t>Компания ранее никогда не обслуживалась в Банке</t>
  </si>
  <si>
    <t>Положительные отзывы со стороны партнеров компании и потребителей продукции/услуг, компания известна в узком кругу.</t>
  </si>
  <si>
    <t>Нейтральные отзывы о репутации компании или вообще информация отсутствует</t>
  </si>
  <si>
    <t>Негативные  отзывы о репутации компании и/или ее руководстве</t>
  </si>
  <si>
    <t>Топ-менеджеры имеют многолетний опыт в данной сфере бизнеса (свыше 6-7 лет), их характеризует устойчивая целостность (единая команда) и высокая компетентность</t>
  </si>
  <si>
    <t>Топ-менеджеры имеют соответствующие выбранному роду бизнеса знания, хотя и не имеют многолетнего опыта в данной сфере бизнеса, им присуще хорошее знание рынка, а также стиль работы в единой команде</t>
  </si>
  <si>
    <t>Кредитная история</t>
  </si>
  <si>
    <t>Система учета и планирования отсутствует, либо заемщик отказывается предоставлять официальные и/или управленческие данные для анализа. Текущее финансовое состояние корректно оценить невозможно.</t>
  </si>
  <si>
    <t>Анализ рынка осуществляется на непостоянной основе самими работниками компании. Бюджетирование и планирование деятельности осуществляется в компании на срок 1-3 месяца вперед.</t>
  </si>
  <si>
    <t>Планирование деятельности, составление бюджета и исследование рынка в компании не осуществляется. Заемщик затрудняется в составлении бизнес-планов.</t>
  </si>
  <si>
    <t>Сотрудничество с деловыми партнерами имеет продолжительность менее 1 года.</t>
  </si>
  <si>
    <t>Долгосрочные налаженные деловые связи у компании отсутствуют, либо имеются (имели место когда-то) место взаимные претензии от контрагентов.</t>
  </si>
  <si>
    <t>"Монополия": доля на рынке свыше 50%</t>
  </si>
  <si>
    <t>"Лидер на рынке": доля на рынке от 20% до 50%</t>
  </si>
  <si>
    <t>"Последовательный игрок": доля на рынке до 20%</t>
  </si>
  <si>
    <t>"Незначительный игрок": доля на рынке не более 1%</t>
  </si>
  <si>
    <t>"Неудовлетворительный игрок": доля на рынке отсутствует</t>
  </si>
  <si>
    <t>100%, при этом &gt;90% всей выручки проходит по счетам</t>
  </si>
  <si>
    <t>Официально декларируемого дохода достаточно для погашения обязательств</t>
  </si>
  <si>
    <t>≥50%, остальные обороты в наличной форме либо в др. банках</t>
  </si>
  <si>
    <t>Официально декларируемого дохода недостаточно для погашения обязательств, однако управленческая отчетность подтверждает возможность погашения обязательств</t>
  </si>
  <si>
    <t>Доход ничем не подтверждается, залогоориентированный кредит</t>
  </si>
  <si>
    <t>Отсрочки по регистрации залогов имеются</t>
  </si>
  <si>
    <t>Отсрочки по регистрации залогов отсутствуют</t>
  </si>
  <si>
    <t>Расходы на реализацию продукции и оказание услуг</t>
  </si>
  <si>
    <t>Расходы по амортизации</t>
  </si>
  <si>
    <t xml:space="preserve">Расходы на финансирование </t>
  </si>
  <si>
    <t>Прочие расходы</t>
  </si>
  <si>
    <t>Стройка</t>
  </si>
  <si>
    <t>С/х</t>
  </si>
  <si>
    <t>Торговля</t>
  </si>
  <si>
    <t>Прочие</t>
  </si>
  <si>
    <t>Балл</t>
  </si>
  <si>
    <t>Наименование</t>
  </si>
  <si>
    <t>Сумма (в валюте финансирования)</t>
  </si>
  <si>
    <t>Курс (на дату составления отчета)</t>
  </si>
  <si>
    <t>KZT</t>
  </si>
  <si>
    <t>EUR</t>
  </si>
  <si>
    <t>USD</t>
  </si>
  <si>
    <t>Связанность особыми отношениями</t>
  </si>
  <si>
    <t>Да</t>
  </si>
  <si>
    <t>Нет</t>
  </si>
  <si>
    <t>Услуги</t>
  </si>
  <si>
    <t>Добыча</t>
  </si>
  <si>
    <t>Лёгкая пром</t>
  </si>
  <si>
    <t>Тяжелая пром</t>
  </si>
  <si>
    <t>Фин поср</t>
  </si>
  <si>
    <t>Доля выручки Заемщика, проходящей в безналичной форме по банковским счетам от 90% до 100%</t>
  </si>
  <si>
    <t>Доля выручки Заемщика, проходящей в безналичной форме по банковским счетам от 70% до 89%</t>
  </si>
  <si>
    <t>Доля выручки Заемщика, проходящей в безналичной форме по банковским счетам от 50% до 69%</t>
  </si>
  <si>
    <t>Доля выручки Заемщика, проходящей в безналичной форме по банковским счетам менее 50%</t>
  </si>
  <si>
    <t>Ежемесячно</t>
  </si>
  <si>
    <t>Ежеквартально</t>
  </si>
  <si>
    <t>Раз в пол года</t>
  </si>
  <si>
    <t>Ежегодно</t>
  </si>
  <si>
    <t>Гибкий график погашения</t>
  </si>
  <si>
    <t>Выписка по оборотам</t>
  </si>
  <si>
    <t>Контракты</t>
  </si>
  <si>
    <t>Чем подтверждается</t>
  </si>
  <si>
    <t>Сделка</t>
  </si>
  <si>
    <t>Документальные</t>
  </si>
  <si>
    <t>Субъективные</t>
  </si>
  <si>
    <t>Прочее</t>
  </si>
  <si>
    <t>Укрупнённые группы</t>
  </si>
  <si>
    <t>Инвестиции</t>
  </si>
  <si>
    <t>Тип продукта</t>
  </si>
  <si>
    <t>Группа показателя</t>
  </si>
  <si>
    <t>Укрупнённая группа показателей</t>
  </si>
  <si>
    <t>Вес балла</t>
  </si>
  <si>
    <t>Балл за график погашения</t>
  </si>
  <si>
    <t>Расчет % за 3 месяца</t>
  </si>
  <si>
    <t xml:space="preserve">Имеется отсрочка по устранению значительных юридических замечаний </t>
  </si>
  <si>
    <t xml:space="preserve">         Суть проекта </t>
  </si>
  <si>
    <t xml:space="preserve">        Аффилиированные компании</t>
  </si>
  <si>
    <t xml:space="preserve">        Владельцы</t>
  </si>
  <si>
    <t>Условия финансирования, в том числе:</t>
  </si>
  <si>
    <t xml:space="preserve">Имеется отсрочка по устранению незначительных юридических замечаний </t>
  </si>
  <si>
    <t>ДОКУМЕНТАЛЬНО ПОДТВЕРЖДЁННЫЕ КАЧЕСТВЕННЫЕ ПОКАЗАТЕЛИ</t>
  </si>
  <si>
    <t>Не имеет просроченных платежей, и не имел в прошлом просроченных платежей сроком более 30 дней. Имеет минимум 6 месяцев  обслуживания долга в течение последних 24 месяцев.</t>
  </si>
  <si>
    <t xml:space="preserve">Нет подтвержденной информации о текущих и погашенных кредитах. </t>
  </si>
  <si>
    <t>Заемщик не имеет крединой истории</t>
  </si>
  <si>
    <t xml:space="preserve"> Имеет текущие кредиты срок погашения по которым еще не наступил (льготный период), в прошлом допускал просрочки до 30 дней</t>
  </si>
  <si>
    <t xml:space="preserve">Заемщик признан «проблемным», согласно ВНД Банка. </t>
  </si>
  <si>
    <t>Кредиторами проводится (проведена) внесудебная/судебная реализация обеспечения по займу</t>
  </si>
  <si>
    <t xml:space="preserve"> Заемщик имеет безнадежные и сомнительные (5 кат) займы   в Банке (в других банках); </t>
  </si>
  <si>
    <t xml:space="preserve"> Имеет просроченные платежи более 30 дней за последние 3 месяца, а также более 59 дней за последние 24 месяца.</t>
  </si>
  <si>
    <t>Рефинансирование займа в другом банке в связи с привлечением заемщика на обслуживание в Банк</t>
  </si>
  <si>
    <t>Рефинансирование, в связи с ухудшением финансового состояния заемщика</t>
  </si>
  <si>
    <t xml:space="preserve">Наличие постоянных контрагентов (покупатели/поставщики), сотрудничество более 3-х лет, наличие долгосрочных контрактов. </t>
  </si>
  <si>
    <t xml:space="preserve">Наличие постоянных контрагентов (покупатели/поставщики), сотрудничество от 1 до 3-х лет, наличие заключенных контрактов. </t>
  </si>
  <si>
    <t>СУБЪЕКТИВНЫЕ КАЧЕСТВЕННЫЕ ПОКАЗАТЕЛИ</t>
  </si>
  <si>
    <t xml:space="preserve">Влияние минимальное или полностью отсутствует. Отрасль, в которой работает компания, не подвержена влиянию мировых цен на продукт, с которым она работает. </t>
  </si>
  <si>
    <t>Влияние мировых цен не значительно, но присутствует. Доля в структуре себестоимости  затрат, цена на которые подвержена влиянию мировых цен составляет более 10%, но менее 50%.</t>
  </si>
  <si>
    <t>Значительное влияние на процесс ценообразования компании.  Доля в структуре себестоимости компании затрат, цена на которые подвержена влиянию мировых цен составляет более 50%.</t>
  </si>
  <si>
    <t>Наработанная и широко известная марка компании.  Положительные отзывы о качестве оказываемых услуг или производимой продукции со стороны других участников рынка и/или конкурентов</t>
  </si>
  <si>
    <t xml:space="preserve">Компания имеет поставленную систему работы и управления, но некоторые управляющие имеют недостаточный опыт и знания; проявляют некомпетентность в составлении прогнозов и планов по развитию бизнеса. </t>
  </si>
  <si>
    <t>Менеджмент компании не имеет опыта работы в данном направлении бизнеса, или  управление компанией зависит  от одного человека, имеющего опыт работы в одном направлении бизнеса</t>
  </si>
  <si>
    <t xml:space="preserve">Финансовая отчетность компании требует значительных корректировок - более 10% валюты баланса, Поступление и использование денежных средств не в полном объеме отражается в системе учета. </t>
  </si>
  <si>
    <t xml:space="preserve">В компании отсутствует Управленческая отчетность, все финансовые потоки в 100% объеме, находят отражение в  Финансовой отчетность компании,  предоставляемой в Налоговые органы </t>
  </si>
  <si>
    <t xml:space="preserve">Наличие налаженной система бюджетирования и планирования,  долгосрочной стратегии развития компании на 3-5 лет вперед, системы управления бизнесом. Систематически привлекает известные маркетинговые компании для проведения анализа рынка. </t>
  </si>
  <si>
    <t xml:space="preserve">Наличие собственной постоянно работающей системы маркетинга и система управления бизнесом. Планирование осуществляется на 1 год вперед. </t>
  </si>
  <si>
    <t>ОТРАСЛЬ</t>
  </si>
  <si>
    <t>ПРОЧЕЕ</t>
  </si>
  <si>
    <t>Бизнес-Цикл</t>
  </si>
  <si>
    <t>Бизнес-циклы:</t>
  </si>
  <si>
    <t>Выручка в начале года</t>
  </si>
  <si>
    <t>Сезонная - выручка летом</t>
  </si>
  <si>
    <t>Сезонная - выручка зимой</t>
  </si>
  <si>
    <t>Сезонная - выручка весной</t>
  </si>
  <si>
    <t>Сезонная - выручка осенью</t>
  </si>
  <si>
    <t>Выручка в конце года, гос. Тендера</t>
  </si>
  <si>
    <t>Сезонная - выручка по праздникам</t>
  </si>
  <si>
    <t>Непрерывный бизнес-цикл</t>
  </si>
  <si>
    <t>Финансовая отчетность компании требует незначительных корректировок, отраженная в ней информация не в полной мере подтверждается первичными документами, имеют место случаи нерационального расходования финансовых ресурсов.</t>
  </si>
  <si>
    <t xml:space="preserve">Финансовая отчетность компании корректна, подтверждена первичными документами. Управленческая отчетность отражает текущее финансовое состояние компании. Осуществляется жесткий контроль за поступлением и использованием денежных средств. </t>
  </si>
  <si>
    <t xml:space="preserve">В компании существует Управленческая отчетность  Превышение данных Управленческой ФО  над данными официальной ФО не более 30%. Компания предоставляет информацию, раскрывающую сущность корректировок, проводимых при подготовке официальной ФО. </t>
  </si>
  <si>
    <t xml:space="preserve">В компании существует Управленческая отчетность  Превышение данных Управленческой ФО  над данными официальной ФО не более 50%. Компания не предоставляет информацию, раскрывающую сущность корректировок, проводимых при подготовке официальной ФО. </t>
  </si>
  <si>
    <t>≥50%, или невозможно посчитать</t>
  </si>
  <si>
    <t>Просрочка платежей до 30 дней</t>
  </si>
  <si>
    <t>Просрочка платежей 31-60 дней</t>
  </si>
  <si>
    <t>Просрочка платежей 61-90 дней</t>
  </si>
  <si>
    <t>Просрочка платежей свыше 91 дня</t>
  </si>
  <si>
    <t>Срок финансирования (мес)</t>
  </si>
  <si>
    <t>Выплаты осн.долга</t>
  </si>
  <si>
    <t>Получение займа</t>
  </si>
  <si>
    <t>Остаток на начало</t>
  </si>
  <si>
    <t>Выплата дивидентов</t>
  </si>
  <si>
    <t xml:space="preserve">Погашение займов от финансовых организаций </t>
  </si>
  <si>
    <t>Прочие инвесторы</t>
  </si>
  <si>
    <t xml:space="preserve">Получение займа от финансовых организаций </t>
  </si>
  <si>
    <t>ФИНАНСОВАЯ ДЕЯТЕЛЬНОСТЬ</t>
  </si>
  <si>
    <t>Приобретение нематериальных активов</t>
  </si>
  <si>
    <t>Приобретение ОС за пределами территории РК</t>
  </si>
  <si>
    <t>Реализация нематериальных активов</t>
  </si>
  <si>
    <t>Реализация ОС</t>
  </si>
  <si>
    <t>ИНВЕСТИЦИОННАЯ ДЕЯТЕЛЬНОСТЬ</t>
  </si>
  <si>
    <t>Фиксированные активы, не включенные в другие группы, в том числе нефтяные, газовые скважины, передаточные устройства, машины и оборудование нефтегазодобычи (15%)</t>
  </si>
  <si>
    <t>Компьютеры и оборудование для обработки информации (40%)</t>
  </si>
  <si>
    <t>Машины и оборудование, за исключением машин и оборудования нефтегазодобычи, а также компьютеров и оборудования для обработки информации (25%)</t>
  </si>
  <si>
    <t>Здания, сооружения, за исключением нефтяных, газовых скважин и передаточных устройств (10%)</t>
  </si>
  <si>
    <t>Норма амортизации (Согласно учетной политике Компании)</t>
  </si>
  <si>
    <t>Наименование фиксированных активов</t>
  </si>
  <si>
    <t xml:space="preserve">Налог на имущество </t>
  </si>
  <si>
    <t>Сбор за наружную рекламу</t>
  </si>
  <si>
    <t>Охрана окружающей среды</t>
  </si>
  <si>
    <t>Налог на землю</t>
  </si>
  <si>
    <t>Фактическая и/или средняя ставка</t>
  </si>
  <si>
    <t xml:space="preserve">Платежи в бюджет </t>
  </si>
  <si>
    <t>Страхование</t>
  </si>
  <si>
    <t>Представительские расходы</t>
  </si>
  <si>
    <t>Охрана</t>
  </si>
  <si>
    <t>Транспортные расходы</t>
  </si>
  <si>
    <t>Социально-культурные мероприятия</t>
  </si>
  <si>
    <t>Подбор и обучение персонала</t>
  </si>
  <si>
    <t>Хозяйственные расходы</t>
  </si>
  <si>
    <t>Канцелярские и тех-обслуживание и ремонт оргтехники</t>
  </si>
  <si>
    <t>Материально-техническое обеспечение</t>
  </si>
  <si>
    <t>Аудиторкие, консалтинговые и прочие услуги</t>
  </si>
  <si>
    <t>Текущий ремонт</t>
  </si>
  <si>
    <t>Командировочные расходы</t>
  </si>
  <si>
    <t>Услуги банка</t>
  </si>
  <si>
    <t>Аренда</t>
  </si>
  <si>
    <t>Коммунальные расходы</t>
  </si>
  <si>
    <t>Услуги связи и почта</t>
  </si>
  <si>
    <t>Прочие административные расходы</t>
  </si>
  <si>
    <t>Наименование статьи расходов</t>
  </si>
  <si>
    <t>Заработная плата наемного персонала</t>
  </si>
  <si>
    <t>Заработная плата АУП</t>
  </si>
  <si>
    <t>Кол-во чел</t>
  </si>
  <si>
    <t>Наименование статьи</t>
  </si>
  <si>
    <t>Оплата с отсрочкой платежа</t>
  </si>
  <si>
    <t xml:space="preserve">Оплата по факту </t>
  </si>
  <si>
    <t>Частичная предоплата</t>
  </si>
  <si>
    <t>Полная предоплата</t>
  </si>
  <si>
    <t>k3</t>
  </si>
  <si>
    <t>k2</t>
  </si>
  <si>
    <t>k1</t>
  </si>
  <si>
    <t>Кол-во дней по отсрочке</t>
  </si>
  <si>
    <t>Кол-во дней по предоплате</t>
  </si>
  <si>
    <t>Оплата по факту, в %</t>
  </si>
  <si>
    <t>Оплата с отсрочкой,в %</t>
  </si>
  <si>
    <t>Предоплата, в %</t>
  </si>
  <si>
    <t>Коэфф/ для построения прогноза CF</t>
  </si>
  <si>
    <t>Сроки оплаты</t>
  </si>
  <si>
    <t>Условия оплаты</t>
  </si>
  <si>
    <t>Доля (по условиям оплаты за продукцию)</t>
  </si>
  <si>
    <t>Стоимость приобретения сырья и материалов для производства, с НДС</t>
  </si>
  <si>
    <t>Период производственного цикла (Количество дней с даты приобретения ТМЦ для производства/реализации до даты выпуска продукции)</t>
  </si>
  <si>
    <t>Кол-во дней</t>
  </si>
  <si>
    <t>4.2.</t>
  </si>
  <si>
    <t>4.1.</t>
  </si>
  <si>
    <t>Прочие переменные расходы</t>
  </si>
  <si>
    <t>3.2.</t>
  </si>
  <si>
    <t>Реклама</t>
  </si>
  <si>
    <t>3.1.</t>
  </si>
  <si>
    <t>Расходы по реализации</t>
  </si>
  <si>
    <t>Услуги связи</t>
  </si>
  <si>
    <t>Вывоз мусора, ТБО</t>
  </si>
  <si>
    <t>2.4.</t>
  </si>
  <si>
    <t>Вода</t>
  </si>
  <si>
    <t>2.3.</t>
  </si>
  <si>
    <t>Теплоэнергия</t>
  </si>
  <si>
    <t>2.2.</t>
  </si>
  <si>
    <t>Электроэнергия</t>
  </si>
  <si>
    <t>2.1.</t>
  </si>
  <si>
    <t>ГСМ</t>
  </si>
  <si>
    <t xml:space="preserve">Расходные материалы, запасные части </t>
  </si>
  <si>
    <t>Расходные материалы, запасные части  и текущий ремонт</t>
  </si>
  <si>
    <t>Доля в доходе от реализации (среднее)</t>
  </si>
  <si>
    <t>Итоговое значение показателя за период реализации проекта / или  в год / или среднемесячый</t>
  </si>
  <si>
    <t>При отсутствии информации о количестве работников, отражается средняя з/п в месяц по всему производств.персоналу, кол-во человек, отражается "1"</t>
  </si>
  <si>
    <t xml:space="preserve">Заработная плата производственного персонала </t>
  </si>
  <si>
    <t>N продукции</t>
  </si>
  <si>
    <t>Стоимость сырья на единицу продукции</t>
  </si>
  <si>
    <t>Объем на единицу продукции</t>
  </si>
  <si>
    <t>Единица измерения</t>
  </si>
  <si>
    <t>Наименование сырья</t>
  </si>
  <si>
    <t>Объем реализации услуг в период, с учетом сезонности в %</t>
  </si>
  <si>
    <t>Доля арендуемой площади, в %</t>
  </si>
  <si>
    <t>Остаток нереализованных ТМЦ (по цене реализации)</t>
  </si>
  <si>
    <t>Объем произведенной продукции в период</t>
  </si>
  <si>
    <t>Объем реализации  продукции в %  в период</t>
  </si>
  <si>
    <t>Объем производства в период в % от max мощности в период</t>
  </si>
  <si>
    <t>Период</t>
  </si>
  <si>
    <t>Наименование продукции/услуг</t>
  </si>
  <si>
    <t>Объем услуг в месяц</t>
  </si>
  <si>
    <t>Наименование услуг</t>
  </si>
  <si>
    <t>Арендуемая площадь объекта</t>
  </si>
  <si>
    <t>Наименование объекта аренды</t>
  </si>
  <si>
    <t>Объем производства в период</t>
  </si>
  <si>
    <t>Объем производства в год</t>
  </si>
  <si>
    <t>Наименование продукции</t>
  </si>
  <si>
    <t>Коэффициент изменения стоимости прочих переменных затрат</t>
  </si>
  <si>
    <t>Коэффициент изменения стоимости сырья</t>
  </si>
  <si>
    <t>Коэффициент изменения стоимости продукции/услуг</t>
  </si>
  <si>
    <t>Коэффициенты</t>
  </si>
  <si>
    <t>Оборудование</t>
  </si>
  <si>
    <t>СМР</t>
  </si>
  <si>
    <t>Проектно-изыскательские работы</t>
  </si>
  <si>
    <t>Приобретение земельного участка</t>
  </si>
  <si>
    <t>Другие финансовые организации</t>
  </si>
  <si>
    <t>Дата расчета</t>
  </si>
  <si>
    <t>Шаг прогнозирования (1 период - количество месяцев)</t>
  </si>
  <si>
    <t>НАИМЕНОВАНИЕ ПРОЕКТА</t>
  </si>
  <si>
    <t>Начислено вознаграждения (для рассчета)</t>
  </si>
  <si>
    <t>Индекс для расчета периода окупаемости</t>
  </si>
  <si>
    <t>Дисконтированный Денежный поток Инвестиции + Операционная деятельность, за период на дату (для расчета периода окуппаемости)</t>
  </si>
  <si>
    <t xml:space="preserve">Дисконтированный Денежный поток Инвестиции + Операционная деятельность, за каждый период </t>
  </si>
  <si>
    <t>Денежный поток Инвестиции + Операционная деятельность</t>
  </si>
  <si>
    <t>Дисконтированный операционный денежный поток</t>
  </si>
  <si>
    <t>Вспомогательные строки (для расчета)</t>
  </si>
  <si>
    <t>Ставка дисконтирования</t>
  </si>
  <si>
    <t>Общий денежный поток</t>
  </si>
  <si>
    <t>Погашение займов от  финансовых организаций</t>
  </si>
  <si>
    <t>Получение займа от финансовых организаций</t>
  </si>
  <si>
    <t>Приобретение основных средств</t>
  </si>
  <si>
    <t>Реализация основных средств</t>
  </si>
  <si>
    <t>Оплата НДС по ОС, приобретенных за пределами РК</t>
  </si>
  <si>
    <t>Оплата НДС</t>
  </si>
  <si>
    <t>Заработная плата персонала</t>
  </si>
  <si>
    <t>Заработная плата производственного персонала</t>
  </si>
  <si>
    <t>Оплата за сырье, материалы, ТМЦ (отсрочка платежа)</t>
  </si>
  <si>
    <t>Оплата за сырье, материалы, ТМЦ (предоплата)</t>
  </si>
  <si>
    <t>Оплата за сырье, материалы, ТМЦ (оплата по факту)</t>
  </si>
  <si>
    <t>Приобретение ТМЦ</t>
  </si>
  <si>
    <t>Приобретение ТМЦ в период (k2)</t>
  </si>
  <si>
    <t>Приобретение ТМЦ в период (k1)</t>
  </si>
  <si>
    <t>Поступления от реализации товаров и или услуг (оплата с отсрочкой платежа)</t>
  </si>
  <si>
    <t>Поступления от реализации товаров и или услуг (предоплата)</t>
  </si>
  <si>
    <t>Поступления от реализации товаров и или услуг (оплата по факту)</t>
  </si>
  <si>
    <t>EBITDA</t>
  </si>
  <si>
    <t>Постоянные расходы</t>
  </si>
  <si>
    <t>Доход от реализации</t>
  </si>
  <si>
    <t>аккумулированный НДС к выплате в бюджет</t>
  </si>
  <si>
    <t>аккумулированный НДС</t>
  </si>
  <si>
    <t>НДС к выплате</t>
  </si>
  <si>
    <t>НДС в затратах</t>
  </si>
  <si>
    <t>НДС в выручке</t>
  </si>
  <si>
    <t>Значение</t>
  </si>
  <si>
    <t xml:space="preserve">Прочие </t>
  </si>
  <si>
    <t>НДС по разнице</t>
  </si>
  <si>
    <t>Разница между стоимостью ТМЦ в себестоимости и расходов по оплате ТМЦ</t>
  </si>
  <si>
    <t>Разница между доходом от реализации  и поступлением денег от реализации</t>
  </si>
  <si>
    <t>Разница НДС</t>
  </si>
  <si>
    <t>ИТОГО:</t>
  </si>
  <si>
    <t>Амортизация</t>
  </si>
  <si>
    <t xml:space="preserve">Денежные средства на конец периода </t>
  </si>
  <si>
    <t>ЧП, остающаяся в распоряжении компании</t>
  </si>
  <si>
    <t>Денежные средства на начало периода</t>
  </si>
  <si>
    <t xml:space="preserve">Точка безуб </t>
  </si>
  <si>
    <t xml:space="preserve">Оплата вознаграждения по займам </t>
  </si>
  <si>
    <t>Период возникновения расходов</t>
  </si>
  <si>
    <t>Период отмены расходов</t>
  </si>
  <si>
    <t>Cырье и материалы для производства продукции</t>
  </si>
  <si>
    <t>Временные переменные расходы</t>
  </si>
  <si>
    <t>Стоимость приобретения ТМЦ (для реализации или предоставления услуг) с НДС</t>
  </si>
  <si>
    <t>НДС (Доходы и расходы связанные с получением дохода)</t>
  </si>
  <si>
    <t>НДС (административные расходы и расходы по реализации)</t>
  </si>
  <si>
    <t>RUR</t>
  </si>
  <si>
    <t>II. УСЛОВИЯ ФИНАНСИРОВАНИЯ</t>
  </si>
  <si>
    <t>Новый лимит: Пополнение оборотных средств</t>
  </si>
  <si>
    <t>Новый лимит: Инвестиции</t>
  </si>
  <si>
    <t>Действующие условия: Пополнение оборотных средств</t>
  </si>
  <si>
    <t>Действующие условия: Инвестиции</t>
  </si>
  <si>
    <t>Действующие условия: Прочее</t>
  </si>
  <si>
    <t>Новый лимит: Прочее</t>
  </si>
  <si>
    <t>IRR</t>
  </si>
  <si>
    <t>(1) Растениеводство и животноводство, охота и предоставление услуг в этих областях</t>
  </si>
  <si>
    <t>(2) Лесоводство и лесозаготовки</t>
  </si>
  <si>
    <t>(3) Рыболовство и аквакультура</t>
  </si>
  <si>
    <t>(5) Добыча угля и лигнита</t>
  </si>
  <si>
    <t>(6) Добыча сырой нефти и природного газа</t>
  </si>
  <si>
    <t>(7) Добыча металлических руд</t>
  </si>
  <si>
    <t>(8) Прочие отрасли горнодобывающей промышленности</t>
  </si>
  <si>
    <t>(9) Технические услуги в области горнодобывающей промышленности</t>
  </si>
  <si>
    <t>(10) Производство продуктов питания</t>
  </si>
  <si>
    <t>(11) Производство напитков</t>
  </si>
  <si>
    <t>(12) Производство табачных изделий</t>
  </si>
  <si>
    <t>(13) Производство текстильных изделий</t>
  </si>
  <si>
    <t>(14) Производство одежды</t>
  </si>
  <si>
    <t>(15) Производство кожаной и относящейся к ней продукции</t>
  </si>
  <si>
    <t>(16) Производство деревянных и пробковых изделий, кроме мебели; производство изделий из соломки и материалов для плетения</t>
  </si>
  <si>
    <t>(17) Производство бумаги и бумажной продукции</t>
  </si>
  <si>
    <t>(18) Печать и воспроизведение записанных материалов</t>
  </si>
  <si>
    <t>(19) Производство кокса и продуктов нефтепереработки</t>
  </si>
  <si>
    <t>(20) Производство продуктов химической промышленности</t>
  </si>
  <si>
    <t>(21) Производство основных фармацевтических продуктов и препаратов</t>
  </si>
  <si>
    <t>(22) Производство резиновых и пластмассовых изделий</t>
  </si>
  <si>
    <t>(23) Производство прочей не металлической минеральной продукции</t>
  </si>
  <si>
    <t>(24) Металлургическая промышленность</t>
  </si>
  <si>
    <t>(25) Производство готовых металлических изделий, кроме машин и оборудования</t>
  </si>
  <si>
    <t>(26) Производство компьютеров, электронной и оптической продукции</t>
  </si>
  <si>
    <t>(27) Производство электрического оборудования</t>
  </si>
  <si>
    <t>(28) Производство машин и оборудования, не включенных в другие категории</t>
  </si>
  <si>
    <t>(29) Производство автотранспортных средств, трейлеров и полуприцепов</t>
  </si>
  <si>
    <t>(30) Производство прочих транспортных средств</t>
  </si>
  <si>
    <t>(31) Производство мебели</t>
  </si>
  <si>
    <t>(32) Производство прочих готовых изделий</t>
  </si>
  <si>
    <t>(33) Ремонт и установка машин и оборудования</t>
  </si>
  <si>
    <t>(35) Электроснабжение, подача газа, пара и воздушное  кондиционирование</t>
  </si>
  <si>
    <t>(36) Сбор, обработка и распределение воды</t>
  </si>
  <si>
    <t>(37) Канализационная система</t>
  </si>
  <si>
    <t>(38) Сбор, обработка и удаление отходов; утилизация отходов</t>
  </si>
  <si>
    <t>(39) Рекультивация и прочие услуги в области удаления отходов</t>
  </si>
  <si>
    <t>(41) Строительство зданий и сооружений</t>
  </si>
  <si>
    <t>(42) Гражданское строительство</t>
  </si>
  <si>
    <t>(43) Специализированные строительные работы</t>
  </si>
  <si>
    <t>(45) Оптовая и розничная торговля автомобилями и мотоциклами, и их ремонт</t>
  </si>
  <si>
    <t>(46) Оптовая торговля за исключением автомобилей и мотоциклов</t>
  </si>
  <si>
    <t>(47) Розничная торговля, кроме торговли автомобилями и мотоциклами</t>
  </si>
  <si>
    <t>(49) Сухопутный транспорт и транспортирование по трубопроводам</t>
  </si>
  <si>
    <t>(50) Водный транспорт</t>
  </si>
  <si>
    <t>(51) Воздушный транспорт</t>
  </si>
  <si>
    <t>(52) Складское хозяйство и вспомогательная транспортная деятельность</t>
  </si>
  <si>
    <t>(53) Почтовая и курьерская деятельность</t>
  </si>
  <si>
    <t>(55) Услуги по организации проживания</t>
  </si>
  <si>
    <t>(56) Услуги по предоставлению продуктов питания и напитков</t>
  </si>
  <si>
    <t>(58) Издательская деятельность</t>
  </si>
  <si>
    <t>(59) Производство кино-, видеофильмов, и телевизионных программ, фонограмм и музыкальных записей</t>
  </si>
  <si>
    <t>(60) Деятельность по созданию программ и телерадиовещание</t>
  </si>
  <si>
    <t>(61) Связь</t>
  </si>
  <si>
    <t>(62) Компьютерное программирование, консультации и другие сопутствующие услуги</t>
  </si>
  <si>
    <t>(63) Деятельность информационных служб</t>
  </si>
  <si>
    <t>(64) Финансовые услуги, за исключением услуг страховых и пенсионных фондов</t>
  </si>
  <si>
    <t>(65) Страхование, перестрахование и деятельность пенсионных фондов, кроме обязательного социального страхования</t>
  </si>
  <si>
    <t>(66) Вспомогательная деятельность по предоставлению финансовых услуг и страхования</t>
  </si>
  <si>
    <t>(69) Деятельность в области права и бухгалтерского учета</t>
  </si>
  <si>
    <t>(70) Деятельность головных компаний; консультации по вопросам управления</t>
  </si>
  <si>
    <t>(71) Деятельность в области архитектуры, инженерных изысканий; технических испытаний и анализа</t>
  </si>
  <si>
    <t>(72) Научные исследования и разработки</t>
  </si>
  <si>
    <t>(73) Рекламная деятельность и изучение рыночной конъюнктуры</t>
  </si>
  <si>
    <t>(74) Прочая профессиональная, научная и техническая деятельность</t>
  </si>
  <si>
    <t>(75) Ветеринарная деятельность</t>
  </si>
  <si>
    <t>(77) Аренда, прокат и лизинг</t>
  </si>
  <si>
    <t>(78) Трудоустройство</t>
  </si>
  <si>
    <t>(79) Деятельность туроператоров, турагентов и прочих организаций, предоставляющих услуги в сфере туризма</t>
  </si>
  <si>
    <t>(80) Деятельность по обеспечению безопасности и расследованию</t>
  </si>
  <si>
    <t>(81) Деятельность в области обслуживания зданий и территорий</t>
  </si>
  <si>
    <t>(82) Деятельность в области административно-управленческого, хозяйственного и прочего вспомогательного обслуживания</t>
  </si>
  <si>
    <t>(84) Государственное управление и оборона; обязательное социальное обеспечение</t>
  </si>
  <si>
    <t>(85) Образование</t>
  </si>
  <si>
    <t>(86) Деятельность в области здравоохранения</t>
  </si>
  <si>
    <t>(87) Предоставление социальных услуг с обеспечением проживания</t>
  </si>
  <si>
    <t>(88) Предоставление социальных услуг без обеспечения проживания</t>
  </si>
  <si>
    <t>(90) Деятельность в области творчества, искусства и развлечений</t>
  </si>
  <si>
    <t>(91) Деятельность библиотек, архивов, музеев и других учреждений культурного обслуживания</t>
  </si>
  <si>
    <t>(92) Деятельность по организации азартных игр и заключения пари</t>
  </si>
  <si>
    <t>(93) Деятельность в области спорта, организации отдыха и развлечений</t>
  </si>
  <si>
    <t>(94) Деятельность членских организаций</t>
  </si>
  <si>
    <t>(95) Ремонт компьютеров, предметов личного потребления и бытовых товаров</t>
  </si>
  <si>
    <t>(96) Предоставление прочих индивидуальных услуг</t>
  </si>
  <si>
    <t>(97) Деятельность домашних хозяйств, нанимающих домашнюю прислугу</t>
  </si>
  <si>
    <t>(98) Деятельность домашних хозяйств по производству товаров для собственного потребления</t>
  </si>
  <si>
    <t>(99) Деятельность экстерриториальных организаций и органов</t>
  </si>
  <si>
    <t xml:space="preserve">(68) Операции с недвижимым имуществом </t>
  </si>
  <si>
    <t>Исполнитель (ФИО)</t>
  </si>
  <si>
    <t>Контактные данные (тел., e-mail)</t>
  </si>
  <si>
    <t>Сумма (в руб)</t>
  </si>
  <si>
    <t>Условные обязательства (руб)</t>
  </si>
  <si>
    <t>Доступный лимит (руб)</t>
  </si>
  <si>
    <t>III. ДОКУМЕНТАЛЬНО ПОДТВЕРЖДЁННЫЕ КАЧЕСТВЕННЫЕ ПОКАЗАТЕЛИ</t>
  </si>
  <si>
    <t>Категория проекта</t>
  </si>
  <si>
    <t>Деловая репутация</t>
  </si>
  <si>
    <t>Уставный капитал, руб</t>
  </si>
  <si>
    <t>Адреса организации</t>
  </si>
  <si>
    <t>IV. СУБЪЕКТИВНЫЕ КАЧЕСТВЕННЫЕ ПОКАЗАТЕЛИ</t>
  </si>
  <si>
    <t>Расходы по налогам</t>
  </si>
  <si>
    <t>НДС при приобретении ОС за пределами территории РФ</t>
  </si>
  <si>
    <t>Кредитные организации</t>
  </si>
  <si>
    <t>ТЕКСТ</t>
  </si>
  <si>
    <t>Текст</t>
  </si>
  <si>
    <t>главный заголовок, calibri 16</t>
  </si>
  <si>
    <t>подзаголовки, calibri 14</t>
  </si>
  <si>
    <t>формы для заполнения, calibri 12</t>
  </si>
  <si>
    <t>Прочие блоки, calibri 12</t>
  </si>
  <si>
    <t>УСЛОВИЯ ПОГАШЕНИЯ ОБЯЗАТЕЛЬСТВ</t>
  </si>
  <si>
    <r>
      <t xml:space="preserve">Период прогнозирования </t>
    </r>
    <r>
      <rPr>
        <b/>
        <i/>
        <sz val="12"/>
        <rFont val="Calibri"/>
        <family val="2"/>
        <charset val="204"/>
        <scheme val="minor"/>
      </rPr>
      <t>(указать количество периодов всего)</t>
    </r>
  </si>
  <si>
    <r>
      <t xml:space="preserve">Инвестиционный период </t>
    </r>
    <r>
      <rPr>
        <b/>
        <i/>
        <sz val="12"/>
        <rFont val="Calibri"/>
        <family val="2"/>
        <charset val="204"/>
        <scheme val="minor"/>
      </rPr>
      <t>(количество периодов до ввода в эксплуатацию)</t>
    </r>
  </si>
  <si>
    <r>
      <t xml:space="preserve">Коэффициент участия в изменении стоимости </t>
    </r>
    <r>
      <rPr>
        <b/>
        <i/>
        <sz val="12"/>
        <rFont val="Calibri"/>
        <family val="2"/>
        <charset val="204"/>
        <scheme val="minor"/>
      </rPr>
      <t>(если "да" присвоить "1")</t>
    </r>
  </si>
  <si>
    <r>
      <t xml:space="preserve">Коэффициент участия в динамике роста объема  производства </t>
    </r>
    <r>
      <rPr>
        <b/>
        <i/>
        <sz val="12"/>
        <rFont val="Calibri"/>
        <family val="2"/>
        <charset val="204"/>
        <scheme val="minor"/>
      </rPr>
      <t>(если "да" присвоить "1")</t>
    </r>
  </si>
  <si>
    <t>Итого</t>
  </si>
  <si>
    <t>Кол.во ед., площадь или кадастровая стоимость</t>
  </si>
  <si>
    <t>Налоговая база</t>
  </si>
  <si>
    <t>Приобретение ОС в РФ</t>
  </si>
  <si>
    <t>Приобретение ОС за пределами территории РФ</t>
  </si>
  <si>
    <t>Период льготного по  налогу на прибыль</t>
  </si>
  <si>
    <t>Налог на транспорт</t>
  </si>
  <si>
    <t>Остаток ОД на конец</t>
  </si>
  <si>
    <t>Выплата % и комиссий</t>
  </si>
  <si>
    <t>Начисленные % и комиссии</t>
  </si>
  <si>
    <t>Коммунатльные расходы</t>
  </si>
  <si>
    <t>Доход от реализации продукции и оказания услуг</t>
  </si>
  <si>
    <t>ТМЦ</t>
  </si>
  <si>
    <t>Административные расходы, в т.ч.:</t>
  </si>
  <si>
    <t>Прочие админстративные расходы</t>
  </si>
  <si>
    <t>НДС при приобретении ОС на территории РФ</t>
  </si>
  <si>
    <t>НДС к зачету</t>
  </si>
  <si>
    <t>НДС к вычету</t>
  </si>
  <si>
    <t>Оплата НДС по ОС, приобретенных за пределами РФ</t>
  </si>
  <si>
    <t>Оплата налога на прибыль</t>
  </si>
  <si>
    <t>Платежи в бюджет (кроме налога на прибыль)</t>
  </si>
  <si>
    <t>Вспомогательные и проверочные строки (для расчета)</t>
  </si>
  <si>
    <t>Дисконтированный денежный поток</t>
  </si>
  <si>
    <t>NPV</t>
  </si>
  <si>
    <t>Показатель</t>
  </si>
  <si>
    <t>Себестоимость реализованной продукции и оказанных услуг, в т.ч.:</t>
  </si>
  <si>
    <t>Прибыль от продаж</t>
  </si>
  <si>
    <t>Прибыль до налогообложения</t>
  </si>
  <si>
    <t>Чистая прибыль</t>
  </si>
  <si>
    <t>ОПЕРАЦИОННАЯ ДЕЯТЕЛЬНОСТЬ</t>
  </si>
  <si>
    <t xml:space="preserve">ПРОГНОЗ ДВИЖЕНИЯ ДЕНЕЖНЫХ СРЕДСТВ </t>
  </si>
  <si>
    <t>ПРОГНОЗ ЧИСТОЙ ПРИБЫЛИ</t>
  </si>
  <si>
    <t>№ периода</t>
  </si>
  <si>
    <t>ВЫБЫТИЕ ДЕНЕЖНЫХ СРЕДСТВ ОТ ОПЕРАЦИОННОЙ ДЕЯТЕЛЬНОСТИ, в т.ч.:</t>
  </si>
  <si>
    <t>ПОСТУПЛЕНИЕ ДЕНЕЖНЫХ СРЕДСТВ ОТ ОПЕРАЦИОННОЙ ДЕЯТЕЛЬНОСТИ, в т.ч.:</t>
  </si>
  <si>
    <t>ИТОГО ДЕНЕЖНЫЕ СРЕДСТВА ОТ ОПЕРАЦИОННОЙ ДЕЯТЕЛЬНОСТИ</t>
  </si>
  <si>
    <t>ПОСТУПЛЕНИЕ ДЕНЕЖНЫХ СРЕДСТВ ОТ ИНВЕСТИЦИОННОЙ ДЕЯТЕЛЬНОСТИ, в т.ч.:</t>
  </si>
  <si>
    <t>ВЫБЫТИЕ ДЕНЕЖНЫХ СРЕДСТВ ОТ ИНВЕСТИЦИОННОЙ ДЕЯТЕЛЬНОСТИ, в т.ч.:</t>
  </si>
  <si>
    <t>ИТОГО ДЕНЕЖНЫЕ СРЕДСТВА ОТ ИНВЕСТИЦИОННОЙ ДЕЯТЕЛЬНОСТИ</t>
  </si>
  <si>
    <t>ПОСТУПЛЕНИЕ ДЕНЕЖНЫХ СРЕДСТВ ОТ ФИНАНСОВОЙ ДЕЯТЕЛЬНОСТИ, в т.ч.:</t>
  </si>
  <si>
    <t>ВЫБЫТИЕ ДЕНЕЖНЫХ СРЕДСТВ ОТ ФИНАНСОВОЙ ДЕЯТЕЛЬНОСТИ, в т.ч.:</t>
  </si>
  <si>
    <t>ИТОГО ДЕНЕЖНЫЕ СРЕДСТВА ОТ ФИНАНСОВОЙ ДЕЯТЕЛЬНОСТИ</t>
  </si>
  <si>
    <t>Денежные средства на конец периода</t>
  </si>
  <si>
    <t>Точка безубыточности (в ден. Выражении)</t>
  </si>
  <si>
    <t>Период выхода на окупаемость</t>
  </si>
  <si>
    <t>Ставка дисконтирования NPV</t>
  </si>
  <si>
    <t>DCR</t>
  </si>
  <si>
    <t>Временные расходы 1</t>
  </si>
  <si>
    <t>Временные расходы 2</t>
  </si>
  <si>
    <t>Временные расходы 3</t>
  </si>
  <si>
    <t>Временные расходы 4</t>
  </si>
  <si>
    <t>Временные расходы 5</t>
  </si>
  <si>
    <t>Временные расходы 6</t>
  </si>
  <si>
    <t>FCF</t>
  </si>
  <si>
    <t>Переменные расходы</t>
  </si>
  <si>
    <t>Собственные средства</t>
  </si>
  <si>
    <t>Общий объем финансирования, в т.ч.:</t>
  </si>
  <si>
    <t>Прочие расходные материалы</t>
  </si>
  <si>
    <t>Прочие издержки на содержание</t>
  </si>
  <si>
    <t>Прочие расходы по реализации</t>
  </si>
  <si>
    <t>Cash Flow</t>
  </si>
  <si>
    <t>ОПиУ</t>
  </si>
  <si>
    <t>Налог на прибыль</t>
  </si>
  <si>
    <t>Вид Финансирования</t>
  </si>
  <si>
    <t>Рефинансирование</t>
  </si>
  <si>
    <t>Лизинг</t>
  </si>
  <si>
    <t>Факторинг</t>
  </si>
  <si>
    <t xml:space="preserve">Долевое участие </t>
  </si>
  <si>
    <t>Краткосрочный залоговый займ</t>
  </si>
  <si>
    <t>Краткосрочный беззалоговый займ</t>
  </si>
  <si>
    <t>Долгосрочный залоговый займ</t>
  </si>
  <si>
    <t>Долгосрочный беззалоговый займ</t>
  </si>
  <si>
    <t>Справка о кредитной истории</t>
  </si>
  <si>
    <t>Итого:</t>
  </si>
  <si>
    <t>Планируемая сумма финансирования или остаток ОД на дату заполнения(в руб)</t>
  </si>
  <si>
    <t>Ставка дисконтирования (в годовых %)</t>
  </si>
  <si>
    <t>Контрольное значение:</t>
  </si>
  <si>
    <t>1. ПАРАМЕТРЫ ПРОГНОЗИРОВАНИЯ</t>
  </si>
  <si>
    <t>1.1. ПЕРИОД РЕАЛИЗАЦИИ  ПРОЕКТА</t>
  </si>
  <si>
    <t>1.2. ИСТОЧНИКИ ФИНАНСИРОВАНИЯ ПРОЕКТА</t>
  </si>
  <si>
    <t>1.3. УКРУПНЕННАЯ СМЕТА РАСХОДОВ ПО ПРОЕКТУ</t>
  </si>
  <si>
    <t>1.4. КОЭФФИЦИЕНТЫ ЧУВСТВИТЕЛЬНОСТИ</t>
  </si>
  <si>
    <t>2. СТРУКТУРА ИСТОЧНИКОВ ДОХОДА ПО ПРОЕКТУ ПО ВИДАМ ДЕЯТЕЛЬНОСТИ</t>
  </si>
  <si>
    <t xml:space="preserve">2.1. ПРОИЗВОДСТВО </t>
  </si>
  <si>
    <t>2.2. УСЛУГИ АРЕНДЫ</t>
  </si>
  <si>
    <t>2.3. ТРАНСПОРТНЫЕ УСЛУГИ</t>
  </si>
  <si>
    <t>2.4. ПРОЧИЕ УСЛУГИ</t>
  </si>
  <si>
    <t>3. ПРОЧИЕ ИСТОЧНИКИ ДОХОДА</t>
  </si>
  <si>
    <t>4. ДИНАМИКА ПРОИЗВОДСТВА И РЕАЛИЗАЦИИ</t>
  </si>
  <si>
    <t xml:space="preserve">4.1. ПРОИЗВОДСТВО </t>
  </si>
  <si>
    <t>4.2. УСЛУГИ АРЕНДЫ</t>
  </si>
  <si>
    <t>4.3. ТРАНСПОРТНЫЕ УСЛУГИ</t>
  </si>
  <si>
    <t>4.4. ПРОЧИЕ УСЛУГИ</t>
  </si>
  <si>
    <t>4.5. ПРОЧИЕ ИСТОЧНИКИ ДОХОДА</t>
  </si>
  <si>
    <t>5. УСЛОВИЯ ОПЛАТЫ ПРОИЗВЕДЕННОЙ ПРОДУКЦИИ/УСЛУГ</t>
  </si>
  <si>
    <t xml:space="preserve">6. ПЕРЕМЕННЫЕ РАСХОДЫ </t>
  </si>
  <si>
    <t>6.1. СЫРЬЕ И МАТЕРИАЛЫ ДЛЯ ПРОИЗВОДСТВА ПРОДУКЦИИ</t>
  </si>
  <si>
    <t>6.2. ТМЦ (ДЛЯ РЕАЛИЗАЦИИ И/ИЛИ ПРЕДОСТАВЛЕНИЯ УСЛУГ)</t>
  </si>
  <si>
    <t>6.3. ЗАРАБОТНАЯ ПЛАТА ПРОИЗВОДСТВЕННОГО ПЕРСОНАЛА</t>
  </si>
  <si>
    <t xml:space="preserve">6.4. ПРОЧИЕ ПЕРЕМЕННЫЕ РАСХОДЫ </t>
  </si>
  <si>
    <t xml:space="preserve">7. ВРЕМЕННЫЕ ПЕРЕМЕННЫЕ РАСХОДЫ </t>
  </si>
  <si>
    <t>7.1. Временные переменные расходы в денежном выражении</t>
  </si>
  <si>
    <t>8. ЦИКЛ ОСНОВНОГО ПРОИЗВОДСТВА</t>
  </si>
  <si>
    <t>9. УСЛОВИЯ ОПЛАТЫ ПРИОБРЕТАЕМОЙ ПРОДУКЦИИ/УСЛУГ</t>
  </si>
  <si>
    <t>10. ПОСТОЯННЫЕ РАСХОДЫ</t>
  </si>
  <si>
    <t>10.1. СТРУКТУРА РАСХОДОВ ПО ЗАРАБОТНОЙ ПЛАТЕ</t>
  </si>
  <si>
    <t>10.2. РАСЧЕТ ПРОЧИХ ПОСТОЯННЫХ ИЗДЕРЖЕК</t>
  </si>
  <si>
    <t>11. ПЛАТЕЖИ В БЮДЖЕТ</t>
  </si>
  <si>
    <t>12. РАСЧЕТ  АМОРТИЗАЦИОННЫХ ОТЧИСЛЕНИЙ</t>
  </si>
  <si>
    <t>13.1. ИНВЕСТИЦИОННАЯ ДЕЯТЕЛЬНОСТЬ</t>
  </si>
  <si>
    <t>13.2. ФИНАНСОВАЯ ДЕЯТЕЛЬНОСТЬ</t>
  </si>
  <si>
    <t>14. ГРАФИКИ ОСВОЕНИЯ, ПОГАШЕНИЯ ПОЛУЧЕННЫХ ИЛИ ПЛАНИРУЕМЫХ ЗАЙМОВ</t>
  </si>
  <si>
    <t>Доля загрузки транспорта в период в %</t>
  </si>
  <si>
    <t>Объем реализации в период %</t>
  </si>
  <si>
    <t>Коэфф. для построения прогноза CF</t>
  </si>
  <si>
    <t xml:space="preserve">Стоимость сырья в 1 период, в тыс. руб. </t>
  </si>
  <si>
    <t xml:space="preserve">Стоимость ТМЦ в период, без НДС, в тыс. руб. </t>
  </si>
  <si>
    <t xml:space="preserve">Итого за 1 период с учетом отчислений, в тыс. руб. </t>
  </si>
  <si>
    <t>3.3.</t>
  </si>
  <si>
    <t>3.4.</t>
  </si>
  <si>
    <t>3.5.</t>
  </si>
  <si>
    <t>3.6.</t>
  </si>
  <si>
    <t>5.1.</t>
  </si>
  <si>
    <t>7.2. Временные переменные расходы в долевом выражении</t>
  </si>
  <si>
    <t xml:space="preserve">Сумма расходов за 1 период, в тыс. руб. </t>
  </si>
  <si>
    <t>Прочие переменные расходы, в том числе:</t>
  </si>
  <si>
    <t>Расходы по реализации, в том числе:</t>
  </si>
  <si>
    <t>Расходные материалы, в том числе:</t>
  </si>
  <si>
    <t>Доход от реализации (товаров и/или услуг)</t>
  </si>
  <si>
    <t>Коммунальные расходы и содержание объектов, в том числе:</t>
  </si>
  <si>
    <t xml:space="preserve">Сумма за год, в руб. </t>
  </si>
  <si>
    <t xml:space="preserve">Итого за 1 период, в тыс. руб. </t>
  </si>
  <si>
    <t xml:space="preserve">Сумма отчислений в год, в тыс. руб. </t>
  </si>
  <si>
    <t>Реализация прочих активов</t>
  </si>
  <si>
    <t>Ставка годовых % (тыс. руб.)</t>
  </si>
  <si>
    <t>Доля реализованных ТМЦ от max мощности</t>
  </si>
  <si>
    <t>Расчитываются автоматически calibri 12</t>
  </si>
  <si>
    <t xml:space="preserve">Название полей, calibri 12 </t>
  </si>
  <si>
    <t>шт.</t>
  </si>
  <si>
    <t>Средняя з/п в месяц с учетом отчислений, в руб.  на 1 человека</t>
  </si>
  <si>
    <t>з/п</t>
  </si>
  <si>
    <t>субподрядчики</t>
  </si>
  <si>
    <t>поставщики</t>
  </si>
  <si>
    <t>5.2.</t>
  </si>
  <si>
    <t>5.3.</t>
  </si>
  <si>
    <t xml:space="preserve">Сумма расходов в период, в руб. </t>
  </si>
  <si>
    <t>собственные средства</t>
  </si>
  <si>
    <t>НИОКР</t>
  </si>
  <si>
    <t xml:space="preserve">Первоначальная стоимость, в руб. </t>
  </si>
  <si>
    <t xml:space="preserve">(в руб.) </t>
  </si>
  <si>
    <t>Цена за единицу (без НДС), руб. *</t>
  </si>
  <si>
    <t xml:space="preserve">Стоимость реализации, произведенной продукции в 1 период (max), в тыс. руб. </t>
  </si>
  <si>
    <t xml:space="preserve">Цена за единицу (без НДС), руб. </t>
  </si>
  <si>
    <t xml:space="preserve">Стоимость услуг в 1 период (max), в тыс. руб. </t>
  </si>
  <si>
    <t xml:space="preserve">Доход от реализации в год (без НДС), в руб. </t>
  </si>
  <si>
    <t xml:space="preserve">Объем реализации в 1 период (max), без НДС, в тыс. руб. </t>
  </si>
  <si>
    <t xml:space="preserve">Поступления от реализации в год (без НДС), в руб. </t>
  </si>
  <si>
    <t xml:space="preserve">Объем ТМЦ к реализации, в тыс. руб. </t>
  </si>
  <si>
    <t xml:space="preserve">Объем реализованных ТМЦ в тыс. руб. </t>
  </si>
  <si>
    <t xml:space="preserve">Цена за единицу сырья (без НДС), руб. </t>
  </si>
  <si>
    <t xml:space="preserve">Стоимость ТМЦ в год, без НДС, в руб. </t>
  </si>
  <si>
    <t>Сумма расходов в месяц в руб.  (или в долевом отношении)</t>
  </si>
  <si>
    <t xml:space="preserve">Средняя з/п в месяц, в руб. </t>
  </si>
  <si>
    <t>Итоговое значение показателя из бизнес-плана  (ОПиУ), за период реализации проекта, в руб. , без НДС</t>
  </si>
  <si>
    <t>13. ГРАФИК ДВИЖЕНИЯ ДЕНЕГ ОТ ИНВЕСТИЦИОННОЙ И ФИНАНСОВОЙ ДЕЯТЕЛЬНОСТИ (тыс. руб. )</t>
  </si>
  <si>
    <t>(в руб.)</t>
  </si>
  <si>
    <t>Цена за единицу (без НДС), руб. в месяц</t>
  </si>
  <si>
    <t xml:space="preserve">Стоимость аренды в 1 период (max), в тыс. руб. </t>
  </si>
  <si>
    <t>Иванов Иван Иванович, 8 (495) 123-45-67, Obrazetc@pochta.ru</t>
  </si>
  <si>
    <t>ООО "Наименование"</t>
  </si>
  <si>
    <t>ООО "Наименовние", ЗАО "Наименование", ООО "Филиал Наименование"</t>
  </si>
  <si>
    <t>Создание модуля для термической утилизации вредных веществ</t>
  </si>
  <si>
    <t>Иванов Иван Иванович (50,01%), Петров Петр Петрович (30,00%), Сергеев Сергей Сергеевич (19,99%)</t>
  </si>
  <si>
    <t>Российская Федерация, 101000, г. Москва, ул. Мясницкая, д. 26А</t>
  </si>
  <si>
    <t>ООО "Филиал Наименование" 190000, Санкт-Петербург, ул. Почтамтская, д. 9</t>
  </si>
  <si>
    <t>модуль утилизации</t>
  </si>
  <si>
    <t>1500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</si>
</sst>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р_."/>
    <numFmt numFmtId="167" formatCode="0.0%"/>
    <numFmt numFmtId="168" formatCode="mmm\ yy"/>
    <numFmt numFmtId="169" formatCode="_-[$$-409]* #,##0_ ;_-[$$-409]* \-#,##0\ ;_-[$$-409]* &quot;-&quot;_ ;_-@_ "/>
    <numFmt numFmtId="170" formatCode="[$-419]dd\ mmm\ yy;@"/>
    <numFmt numFmtId="171" formatCode="#,##0.0"/>
    <numFmt numFmtId="172" formatCode="0.0000"/>
    <numFmt numFmtId="173" formatCode="#,##0.000"/>
    <numFmt numFmtId="174" formatCode="#,##0.00000000"/>
    <numFmt numFmtId="175" formatCode="0.000000000%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3" tint="0.59999389629810485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indexed="1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</cellStyleXfs>
  <cellXfs count="567">
    <xf numFmtId="0" fontId="0" fillId="0" borderId="0" xfId="0"/>
    <xf numFmtId="0" fontId="8" fillId="0" borderId="23" xfId="0" applyFont="1" applyFill="1" applyBorder="1"/>
    <xf numFmtId="0" fontId="8" fillId="0" borderId="2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/>
    <xf numFmtId="0" fontId="8" fillId="0" borderId="0" xfId="0" applyFont="1" applyFill="1"/>
    <xf numFmtId="49" fontId="14" fillId="0" borderId="0" xfId="0" applyNumberFormat="1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4" xfId="0" applyFont="1" applyFill="1" applyBorder="1"/>
    <xf numFmtId="0" fontId="8" fillId="0" borderId="5" xfId="0" applyFont="1" applyFill="1" applyBorder="1"/>
    <xf numFmtId="9" fontId="8" fillId="0" borderId="9" xfId="0" applyNumberFormat="1" applyFont="1" applyFill="1" applyBorder="1"/>
    <xf numFmtId="9" fontId="8" fillId="0" borderId="24" xfId="0" applyNumberFormat="1" applyFont="1" applyFill="1" applyBorder="1"/>
    <xf numFmtId="165" fontId="8" fillId="0" borderId="0" xfId="0" applyNumberFormat="1" applyFont="1" applyFill="1"/>
    <xf numFmtId="0" fontId="8" fillId="0" borderId="4" xfId="0" applyFont="1" applyBorder="1"/>
    <xf numFmtId="0" fontId="8" fillId="0" borderId="23" xfId="0" applyFont="1" applyBorder="1"/>
    <xf numFmtId="0" fontId="8" fillId="0" borderId="21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0" fontId="9" fillId="0" borderId="0" xfId="0" applyFont="1"/>
    <xf numFmtId="0" fontId="14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4" fillId="0" borderId="0" xfId="4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8" fillId="0" borderId="0" xfId="4" applyFont="1" applyFill="1" applyAlignment="1">
      <alignment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4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wrapText="1"/>
    </xf>
    <xf numFmtId="0" fontId="19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 wrapText="1"/>
    </xf>
    <xf numFmtId="167" fontId="4" fillId="0" borderId="0" xfId="4" applyNumberFormat="1" applyFont="1" applyFill="1" applyBorder="1" applyAlignment="1">
      <alignment vertical="center"/>
    </xf>
    <xf numFmtId="3" fontId="4" fillId="0" borderId="0" xfId="4" applyNumberFormat="1" applyFont="1" applyFill="1" applyAlignment="1">
      <alignment vertical="center"/>
    </xf>
    <xf numFmtId="3" fontId="4" fillId="0" borderId="0" xfId="4" applyNumberFormat="1" applyFont="1" applyFill="1" applyBorder="1" applyAlignment="1">
      <alignment vertical="center"/>
    </xf>
    <xf numFmtId="0" fontId="4" fillId="0" borderId="0" xfId="4" applyFont="1" applyFill="1" applyAlignment="1">
      <alignment vertical="center" wrapText="1"/>
    </xf>
    <xf numFmtId="0" fontId="4" fillId="0" borderId="0" xfId="4" applyFont="1"/>
    <xf numFmtId="0" fontId="4" fillId="0" borderId="0" xfId="4" applyFont="1" applyAlignment="1"/>
    <xf numFmtId="3" fontId="4" fillId="0" borderId="0" xfId="4" applyNumberFormat="1" applyFont="1"/>
    <xf numFmtId="9" fontId="4" fillId="0" borderId="0" xfId="4" applyNumberFormat="1" applyFont="1" applyFill="1" applyAlignment="1">
      <alignment vertical="center"/>
    </xf>
    <xf numFmtId="9" fontId="4" fillId="0" borderId="0" xfId="4" applyNumberFormat="1" applyFont="1" applyFill="1" applyBorder="1"/>
    <xf numFmtId="9" fontId="4" fillId="0" borderId="0" xfId="4" applyNumberFormat="1" applyFont="1"/>
    <xf numFmtId="10" fontId="4" fillId="0" borderId="0" xfId="4" applyNumberFormat="1" applyFont="1" applyBorder="1"/>
    <xf numFmtId="4" fontId="4" fillId="0" borderId="0" xfId="4" applyNumberFormat="1" applyFont="1" applyFill="1" applyBorder="1" applyAlignment="1">
      <alignment vertical="center"/>
    </xf>
    <xf numFmtId="3" fontId="4" fillId="0" borderId="0" xfId="4" applyNumberFormat="1" applyFont="1" applyBorder="1" applyAlignment="1">
      <alignment vertical="center" wrapText="1"/>
    </xf>
    <xf numFmtId="0" fontId="4" fillId="0" borderId="0" xfId="4" applyFont="1" applyFill="1" applyBorder="1" applyAlignment="1">
      <alignment horizontal="left" vertical="center" wrapText="1"/>
    </xf>
    <xf numFmtId="4" fontId="4" fillId="0" borderId="0" xfId="4" applyNumberFormat="1" applyFont="1" applyFill="1" applyAlignment="1">
      <alignment vertical="center"/>
    </xf>
    <xf numFmtId="2" fontId="4" fillId="0" borderId="0" xfId="4" applyNumberFormat="1" applyFont="1" applyBorder="1" applyAlignment="1">
      <alignment vertical="center"/>
    </xf>
    <xf numFmtId="2" fontId="4" fillId="0" borderId="0" xfId="4" applyNumberFormat="1" applyFont="1" applyFill="1" applyBorder="1" applyAlignment="1">
      <alignment vertical="center"/>
    </xf>
    <xf numFmtId="2" fontId="4" fillId="0" borderId="0" xfId="4" applyNumberFormat="1" applyFont="1" applyFill="1" applyAlignment="1">
      <alignment vertical="center"/>
    </xf>
    <xf numFmtId="171" fontId="20" fillId="0" borderId="0" xfId="4" applyNumberFormat="1" applyFont="1" applyFill="1" applyAlignment="1">
      <alignment vertical="center"/>
    </xf>
    <xf numFmtId="4" fontId="4" fillId="0" borderId="0" xfId="4" applyNumberFormat="1" applyFont="1"/>
    <xf numFmtId="171" fontId="4" fillId="0" borderId="0" xfId="4" applyNumberFormat="1" applyFont="1"/>
    <xf numFmtId="3" fontId="4" fillId="0" borderId="0" xfId="4" applyNumberFormat="1" applyFont="1" applyFill="1" applyBorder="1" applyAlignment="1">
      <alignment vertical="center" wrapText="1"/>
    </xf>
    <xf numFmtId="0" fontId="6" fillId="0" borderId="0" xfId="4" applyFont="1"/>
    <xf numFmtId="3" fontId="4" fillId="0" borderId="36" xfId="4" applyNumberFormat="1" applyFont="1" applyFill="1" applyBorder="1"/>
    <xf numFmtId="0" fontId="6" fillId="0" borderId="0" xfId="4" applyFont="1" applyFill="1"/>
    <xf numFmtId="0" fontId="4" fillId="0" borderId="0" xfId="4" applyFont="1" applyFill="1"/>
    <xf numFmtId="169" fontId="4" fillId="0" borderId="0" xfId="4" applyNumberFormat="1" applyFont="1"/>
    <xf numFmtId="4" fontId="6" fillId="0" borderId="0" xfId="4" applyNumberFormat="1" applyFont="1" applyFill="1"/>
    <xf numFmtId="4" fontId="4" fillId="0" borderId="0" xfId="4" applyNumberFormat="1" applyFont="1" applyFill="1"/>
    <xf numFmtId="14" fontId="6" fillId="0" borderId="0" xfId="4" applyNumberFormat="1" applyFont="1"/>
    <xf numFmtId="4" fontId="21" fillId="0" borderId="0" xfId="4" applyNumberFormat="1" applyFont="1" applyFill="1"/>
    <xf numFmtId="3" fontId="4" fillId="0" borderId="0" xfId="4" applyNumberFormat="1" applyFont="1" applyFill="1" applyBorder="1" applyAlignment="1">
      <alignment wrapText="1"/>
    </xf>
    <xf numFmtId="0" fontId="4" fillId="0" borderId="0" xfId="4" applyFont="1" applyAlignment="1">
      <alignment horizontal="right"/>
    </xf>
    <xf numFmtId="3" fontId="18" fillId="0" borderId="0" xfId="4" applyNumberFormat="1" applyFont="1" applyFill="1" applyBorder="1"/>
    <xf numFmtId="0" fontId="20" fillId="0" borderId="0" xfId="4" applyFont="1" applyFill="1"/>
    <xf numFmtId="3" fontId="6" fillId="0" borderId="0" xfId="4" applyNumberFormat="1" applyFont="1" applyAlignment="1">
      <alignment horizontal="center"/>
    </xf>
    <xf numFmtId="3" fontId="7" fillId="0" borderId="0" xfId="4" applyNumberFormat="1" applyFont="1" applyAlignment="1">
      <alignment horizontal="center" wrapText="1"/>
    </xf>
    <xf numFmtId="3" fontId="7" fillId="0" borderId="0" xfId="4" applyNumberFormat="1" applyFont="1" applyAlignment="1">
      <alignment horizontal="left" wrapText="1"/>
    </xf>
    <xf numFmtId="10" fontId="5" fillId="3" borderId="1" xfId="4" applyNumberFormat="1" applyFont="1" applyFill="1" applyBorder="1"/>
    <xf numFmtId="170" fontId="5" fillId="0" borderId="0" xfId="4" applyNumberFormat="1" applyFont="1" applyFill="1" applyBorder="1" applyAlignment="1">
      <alignment horizontal="center"/>
    </xf>
    <xf numFmtId="3" fontId="5" fillId="0" borderId="0" xfId="4" applyNumberFormat="1" applyFont="1"/>
    <xf numFmtId="3" fontId="4" fillId="0" borderId="0" xfId="4" applyNumberFormat="1" applyFont="1" applyAlignment="1">
      <alignment wrapText="1"/>
    </xf>
    <xf numFmtId="3" fontId="4" fillId="4" borderId="0" xfId="5" applyNumberFormat="1" applyFont="1" applyFill="1" applyAlignment="1" applyProtection="1">
      <alignment horizontal="right" wrapText="1"/>
      <protection locked="0"/>
    </xf>
    <xf numFmtId="0" fontId="4" fillId="0" borderId="0" xfId="5" applyFont="1" applyProtection="1">
      <protection locked="0"/>
    </xf>
    <xf numFmtId="0" fontId="4" fillId="0" borderId="0" xfId="4" applyFont="1" applyAlignment="1">
      <alignment vertical="center"/>
    </xf>
    <xf numFmtId="0" fontId="4" fillId="0" borderId="0" xfId="5" applyFont="1" applyProtection="1"/>
    <xf numFmtId="0" fontId="4" fillId="0" borderId="0" xfId="5" applyFont="1" applyFill="1" applyProtection="1"/>
    <xf numFmtId="0" fontId="6" fillId="0" borderId="0" xfId="5" applyFont="1" applyFill="1" applyBorder="1" applyAlignment="1" applyProtection="1">
      <alignment horizontal="center"/>
    </xf>
    <xf numFmtId="0" fontId="4" fillId="0" borderId="26" xfId="5" applyFont="1" applyFill="1" applyBorder="1" applyAlignment="1" applyProtection="1">
      <alignment horizontal="left" vertical="center" wrapText="1"/>
    </xf>
    <xf numFmtId="3" fontId="4" fillId="0" borderId="31" xfId="5" applyNumberFormat="1" applyFont="1" applyFill="1" applyBorder="1" applyProtection="1"/>
    <xf numFmtId="0" fontId="4" fillId="0" borderId="42" xfId="5" applyFont="1" applyFill="1" applyBorder="1" applyAlignment="1" applyProtection="1">
      <alignment horizontal="left" vertical="center" wrapText="1"/>
    </xf>
    <xf numFmtId="3" fontId="4" fillId="0" borderId="41" xfId="5" applyNumberFormat="1" applyFont="1" applyFill="1" applyBorder="1" applyProtection="1"/>
    <xf numFmtId="0" fontId="4" fillId="0" borderId="25" xfId="5" applyFont="1" applyFill="1" applyBorder="1" applyAlignment="1" applyProtection="1">
      <alignment horizontal="left" vertical="center" wrapText="1"/>
    </xf>
    <xf numFmtId="3" fontId="4" fillId="0" borderId="29" xfId="5" applyNumberFormat="1" applyFont="1" applyFill="1" applyBorder="1" applyProtection="1"/>
    <xf numFmtId="3" fontId="4" fillId="0" borderId="0" xfId="5" applyNumberFormat="1" applyFont="1" applyProtection="1"/>
    <xf numFmtId="4" fontId="4" fillId="0" borderId="0" xfId="5" applyNumberFormat="1" applyFont="1" applyProtection="1"/>
    <xf numFmtId="3" fontId="4" fillId="0" borderId="0" xfId="5" applyNumberFormat="1" applyFont="1" applyFill="1" applyAlignment="1" applyProtection="1">
      <alignment horizontal="right"/>
    </xf>
    <xf numFmtId="3" fontId="4" fillId="0" borderId="0" xfId="5" applyNumberFormat="1" applyFont="1" applyFill="1" applyAlignment="1" applyProtection="1">
      <alignment horizontal="right" wrapText="1"/>
    </xf>
    <xf numFmtId="3" fontId="10" fillId="0" borderId="0" xfId="5" applyNumberFormat="1" applyFont="1" applyAlignment="1" applyProtection="1">
      <alignment horizontal="right" wrapText="1"/>
    </xf>
    <xf numFmtId="0" fontId="4" fillId="0" borderId="43" xfId="5" applyFont="1" applyBorder="1" applyProtection="1"/>
    <xf numFmtId="3" fontId="10" fillId="0" borderId="43" xfId="5" applyNumberFormat="1" applyFont="1" applyBorder="1" applyAlignment="1" applyProtection="1">
      <alignment horizontal="left"/>
    </xf>
    <xf numFmtId="174" fontId="4" fillId="0" borderId="0" xfId="5" applyNumberFormat="1" applyFont="1" applyAlignment="1" applyProtection="1">
      <alignment horizontal="right"/>
    </xf>
    <xf numFmtId="3" fontId="4" fillId="0" borderId="31" xfId="5" applyNumberFormat="1" applyFont="1" applyBorder="1" applyProtection="1"/>
    <xf numFmtId="0" fontId="4" fillId="0" borderId="1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4" fillId="6" borderId="1" xfId="0" applyFont="1" applyFill="1" applyBorder="1" applyAlignment="1">
      <alignment horizontal="left" vertical="top"/>
    </xf>
    <xf numFmtId="0" fontId="26" fillId="0" borderId="0" xfId="0" applyFont="1"/>
    <xf numFmtId="0" fontId="24" fillId="7" borderId="0" xfId="0" applyFont="1" applyFill="1"/>
    <xf numFmtId="0" fontId="24" fillId="6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12" fillId="6" borderId="2" xfId="0" applyFont="1" applyFill="1" applyBorder="1" applyAlignment="1"/>
    <xf numFmtId="0" fontId="12" fillId="6" borderId="6" xfId="0" applyFont="1" applyFill="1" applyBorder="1" applyAlignment="1"/>
    <xf numFmtId="0" fontId="12" fillId="6" borderId="7" xfId="0" applyFont="1" applyFill="1" applyBorder="1" applyAlignment="1"/>
    <xf numFmtId="0" fontId="8" fillId="9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9" borderId="1" xfId="1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2" fontId="8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vertical="center"/>
    </xf>
    <xf numFmtId="0" fontId="25" fillId="6" borderId="0" xfId="0" applyFont="1" applyFill="1"/>
    <xf numFmtId="0" fontId="24" fillId="6" borderId="0" xfId="4" applyFont="1" applyFill="1" applyAlignment="1">
      <alignment vertical="center"/>
    </xf>
    <xf numFmtId="0" fontId="24" fillId="6" borderId="0" xfId="0" applyFont="1" applyFill="1" applyBorder="1"/>
    <xf numFmtId="0" fontId="3" fillId="9" borderId="1" xfId="4" applyFont="1" applyFill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4" applyFont="1" applyFill="1" applyAlignment="1">
      <alignment vertical="center"/>
    </xf>
    <xf numFmtId="0" fontId="28" fillId="8" borderId="1" xfId="4" applyFont="1" applyFill="1" applyBorder="1" applyAlignment="1">
      <alignment vertical="center"/>
    </xf>
    <xf numFmtId="0" fontId="24" fillId="6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9" fontId="2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/>
    <xf numFmtId="0" fontId="3" fillId="0" borderId="1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2" borderId="0" xfId="0" applyFont="1" applyFill="1"/>
    <xf numFmtId="0" fontId="3" fillId="0" borderId="1" xfId="0" applyFont="1" applyBorder="1" applyAlignment="1">
      <alignment vertical="center"/>
    </xf>
    <xf numFmtId="0" fontId="3" fillId="0" borderId="1" xfId="2" applyNumberFormat="1" applyFont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24" fillId="6" borderId="0" xfId="0" applyFont="1" applyFill="1"/>
    <xf numFmtId="9" fontId="3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4" fillId="6" borderId="0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wrapText="1"/>
    </xf>
    <xf numFmtId="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9" fontId="3" fillId="0" borderId="1" xfId="0" applyNumberFormat="1" applyFont="1" applyFill="1" applyBorder="1" applyAlignment="1">
      <alignment wrapText="1"/>
    </xf>
    <xf numFmtId="0" fontId="9" fillId="0" borderId="0" xfId="0" applyFont="1" applyFill="1"/>
    <xf numFmtId="0" fontId="3" fillId="0" borderId="0" xfId="4" applyFont="1" applyFill="1" applyAlignment="1">
      <alignment vertical="center"/>
    </xf>
    <xf numFmtId="0" fontId="2" fillId="9" borderId="1" xfId="4" applyFont="1" applyFill="1" applyBorder="1" applyAlignment="1">
      <alignment vertical="center"/>
    </xf>
    <xf numFmtId="0" fontId="2" fillId="9" borderId="0" xfId="4" applyFont="1" applyFill="1" applyBorder="1" applyAlignment="1">
      <alignment vertical="center"/>
    </xf>
    <xf numFmtId="0" fontId="2" fillId="9" borderId="0" xfId="4" applyFont="1" applyFill="1" applyBorder="1" applyAlignment="1">
      <alignment vertical="center" wrapText="1"/>
    </xf>
    <xf numFmtId="0" fontId="2" fillId="9" borderId="1" xfId="4" applyFont="1" applyFill="1" applyBorder="1" applyAlignment="1" applyProtection="1">
      <alignment vertical="center"/>
      <protection locked="0"/>
    </xf>
    <xf numFmtId="0" fontId="2" fillId="9" borderId="0" xfId="4" applyFont="1" applyFill="1" applyAlignment="1">
      <alignment vertical="center"/>
    </xf>
    <xf numFmtId="0" fontId="3" fillId="9" borderId="1" xfId="4" applyFont="1" applyFill="1" applyBorder="1" applyAlignment="1" applyProtection="1">
      <alignment vertical="center" wrapText="1"/>
    </xf>
    <xf numFmtId="0" fontId="3" fillId="9" borderId="1" xfId="4" applyFont="1" applyFill="1" applyBorder="1" applyAlignment="1" applyProtection="1">
      <alignment horizontal="center" vertical="center" wrapText="1"/>
    </xf>
    <xf numFmtId="0" fontId="3" fillId="9" borderId="1" xfId="4" applyFont="1" applyFill="1" applyBorder="1" applyAlignment="1" applyProtection="1">
      <alignment horizontal="left" vertical="center"/>
    </xf>
    <xf numFmtId="0" fontId="24" fillId="6" borderId="0" xfId="4" applyFont="1" applyFill="1" applyBorder="1" applyAlignment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3" fontId="28" fillId="8" borderId="1" xfId="4" applyNumberFormat="1" applyFont="1" applyFill="1" applyBorder="1" applyAlignment="1">
      <alignment vertical="center"/>
    </xf>
    <xf numFmtId="0" fontId="2" fillId="0" borderId="0" xfId="4" applyFont="1"/>
    <xf numFmtId="0" fontId="2" fillId="0" borderId="1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0" borderId="0" xfId="4" applyFont="1"/>
    <xf numFmtId="0" fontId="3" fillId="0" borderId="2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9" fontId="2" fillId="0" borderId="1" xfId="4" applyNumberFormat="1" applyFont="1" applyBorder="1" applyAlignment="1">
      <alignment wrapText="1"/>
    </xf>
    <xf numFmtId="9" fontId="2" fillId="0" borderId="1" xfId="4" applyNumberFormat="1" applyFont="1" applyFill="1" applyBorder="1" applyAlignment="1">
      <alignment wrapText="1"/>
    </xf>
    <xf numFmtId="0" fontId="2" fillId="0" borderId="1" xfId="4" applyFont="1" applyBorder="1"/>
    <xf numFmtId="0" fontId="2" fillId="0" borderId="1" xfId="4" applyFont="1" applyBorder="1" applyAlignment="1">
      <alignment wrapText="1"/>
    </xf>
    <xf numFmtId="9" fontId="2" fillId="0" borderId="0" xfId="4" applyNumberFormat="1" applyFont="1" applyFill="1" applyBorder="1" applyAlignment="1">
      <alignment vertical="center"/>
    </xf>
    <xf numFmtId="9" fontId="2" fillId="0" borderId="0" xfId="4" applyNumberFormat="1" applyFont="1" applyBorder="1" applyAlignment="1">
      <alignment wrapText="1"/>
    </xf>
    <xf numFmtId="9" fontId="2" fillId="0" borderId="0" xfId="4" applyNumberFormat="1" applyFont="1" applyFill="1" applyBorder="1"/>
    <xf numFmtId="0" fontId="28" fillId="9" borderId="0" xfId="4" applyFont="1" applyFill="1"/>
    <xf numFmtId="3" fontId="28" fillId="8" borderId="1" xfId="4" applyNumberFormat="1" applyFont="1" applyFill="1" applyBorder="1"/>
    <xf numFmtId="0" fontId="3" fillId="0" borderId="1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/>
    </xf>
    <xf numFmtId="0" fontId="3" fillId="0" borderId="1" xfId="4" applyFont="1" applyFill="1" applyBorder="1" applyAlignment="1">
      <alignment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3" fontId="2" fillId="0" borderId="0" xfId="4" applyNumberFormat="1" applyFont="1" applyFill="1" applyAlignment="1">
      <alignment vertical="center"/>
    </xf>
    <xf numFmtId="3" fontId="3" fillId="0" borderId="0" xfId="4" applyNumberFormat="1" applyFont="1" applyBorder="1" applyAlignment="1">
      <alignment vertical="center" wrapText="1"/>
    </xf>
    <xf numFmtId="0" fontId="2" fillId="0" borderId="0" xfId="4" applyFont="1" applyFill="1" applyBorder="1" applyAlignment="1">
      <alignment horizontal="left" vertical="center" wrapText="1"/>
    </xf>
    <xf numFmtId="3" fontId="2" fillId="0" borderId="0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right" vertical="center"/>
    </xf>
    <xf numFmtId="0" fontId="3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left" vertical="center" wrapText="1"/>
    </xf>
    <xf numFmtId="3" fontId="2" fillId="0" borderId="0" xfId="4" applyNumberFormat="1" applyFont="1" applyFill="1" applyBorder="1" applyAlignment="1">
      <alignment horizontal="right" vertical="center" wrapText="1"/>
    </xf>
    <xf numFmtId="0" fontId="2" fillId="0" borderId="0" xfId="4" applyFont="1" applyFill="1" applyBorder="1" applyAlignment="1">
      <alignment vertical="center" wrapText="1"/>
    </xf>
    <xf numFmtId="3" fontId="28" fillId="8" borderId="7" xfId="4" applyNumberFormat="1" applyFont="1" applyFill="1" applyBorder="1" applyAlignment="1">
      <alignment horizontal="right" vertical="center" wrapText="1"/>
    </xf>
    <xf numFmtId="2" fontId="2" fillId="0" borderId="0" xfId="4" applyNumberFormat="1" applyFont="1" applyBorder="1" applyAlignment="1">
      <alignment vertical="center"/>
    </xf>
    <xf numFmtId="2" fontId="3" fillId="0" borderId="1" xfId="4" applyNumberFormat="1" applyFont="1" applyFill="1" applyBorder="1" applyAlignment="1">
      <alignment vertical="center" wrapText="1"/>
    </xf>
    <xf numFmtId="2" fontId="2" fillId="0" borderId="0" xfId="3" applyNumberFormat="1" applyFont="1" applyFill="1" applyBorder="1" applyAlignment="1">
      <alignment vertical="center"/>
    </xf>
    <xf numFmtId="2" fontId="2" fillId="0" borderId="0" xfId="4" applyNumberFormat="1" applyFont="1" applyFill="1" applyBorder="1" applyAlignment="1">
      <alignment vertical="center"/>
    </xf>
    <xf numFmtId="2" fontId="2" fillId="0" borderId="0" xfId="4" applyNumberFormat="1" applyFont="1" applyFill="1" applyBorder="1" applyAlignment="1">
      <alignment vertical="center" wrapText="1"/>
    </xf>
    <xf numFmtId="1" fontId="2" fillId="0" borderId="0" xfId="4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vertical="center"/>
    </xf>
    <xf numFmtId="4" fontId="2" fillId="0" borderId="0" xfId="4" applyNumberFormat="1" applyFont="1"/>
    <xf numFmtId="0" fontId="3" fillId="0" borderId="1" xfId="4" applyFont="1" applyBorder="1"/>
    <xf numFmtId="0" fontId="2" fillId="0" borderId="0" xfId="4" applyFont="1" applyFill="1" applyAlignment="1">
      <alignment vertical="center" wrapText="1"/>
    </xf>
    <xf numFmtId="3" fontId="3" fillId="0" borderId="1" xfId="4" applyNumberFormat="1" applyFont="1" applyBorder="1" applyAlignment="1">
      <alignment horizontal="center" vertical="center" wrapText="1"/>
    </xf>
    <xf numFmtId="0" fontId="2" fillId="0" borderId="13" xfId="4" applyFont="1" applyFill="1" applyBorder="1" applyAlignment="1">
      <alignment vertical="center"/>
    </xf>
    <xf numFmtId="0" fontId="2" fillId="0" borderId="34" xfId="4" applyFont="1" applyFill="1" applyBorder="1" applyAlignment="1">
      <alignment vertical="center"/>
    </xf>
    <xf numFmtId="3" fontId="2" fillId="0" borderId="36" xfId="4" applyNumberFormat="1" applyFont="1" applyFill="1" applyBorder="1"/>
    <xf numFmtId="170" fontId="3" fillId="0" borderId="12" xfId="4" applyNumberFormat="1" applyFont="1" applyFill="1" applyBorder="1" applyAlignment="1">
      <alignment horizontal="center"/>
    </xf>
    <xf numFmtId="3" fontId="3" fillId="9" borderId="7" xfId="4" applyNumberFormat="1" applyFont="1" applyFill="1" applyBorder="1"/>
    <xf numFmtId="3" fontId="3" fillId="9" borderId="33" xfId="4" applyNumberFormat="1" applyFont="1" applyFill="1" applyBorder="1" applyAlignment="1">
      <alignment wrapText="1"/>
    </xf>
    <xf numFmtId="3" fontId="3" fillId="9" borderId="7" xfId="4" applyNumberFormat="1" applyFont="1" applyFill="1" applyBorder="1" applyAlignment="1">
      <alignment wrapText="1"/>
    </xf>
    <xf numFmtId="3" fontId="9" fillId="9" borderId="7" xfId="4" applyNumberFormat="1" applyFont="1" applyFill="1" applyBorder="1" applyAlignment="1">
      <alignment wrapText="1"/>
    </xf>
    <xf numFmtId="3" fontId="28" fillId="8" borderId="13" xfId="4" applyNumberFormat="1" applyFont="1" applyFill="1" applyBorder="1"/>
    <xf numFmtId="169" fontId="2" fillId="0" borderId="0" xfId="4" applyNumberFormat="1" applyFont="1"/>
    <xf numFmtId="168" fontId="3" fillId="0" borderId="1" xfId="4" applyNumberFormat="1" applyFont="1" applyBorder="1"/>
    <xf numFmtId="0" fontId="2" fillId="0" borderId="1" xfId="4" applyFont="1" applyFill="1" applyBorder="1"/>
    <xf numFmtId="0" fontId="3" fillId="0" borderId="1" xfId="4" applyFont="1" applyFill="1" applyBorder="1"/>
    <xf numFmtId="0" fontId="29" fillId="0" borderId="1" xfId="4" applyFont="1" applyBorder="1"/>
    <xf numFmtId="3" fontId="2" fillId="0" borderId="7" xfId="4" applyNumberFormat="1" applyFont="1" applyFill="1" applyBorder="1" applyAlignment="1">
      <alignment wrapText="1"/>
    </xf>
    <xf numFmtId="3" fontId="8" fillId="0" borderId="39" xfId="4" applyNumberFormat="1" applyFont="1" applyBorder="1"/>
    <xf numFmtId="3" fontId="28" fillId="8" borderId="7" xfId="4" applyNumberFormat="1" applyFont="1" applyFill="1" applyBorder="1"/>
    <xf numFmtId="3" fontId="24" fillId="6" borderId="7" xfId="4" applyNumberFormat="1" applyFont="1" applyFill="1" applyBorder="1" applyAlignment="1">
      <alignment wrapText="1"/>
    </xf>
    <xf numFmtId="3" fontId="28" fillId="8" borderId="7" xfId="4" applyNumberFormat="1" applyFont="1" applyFill="1" applyBorder="1" applyAlignment="1">
      <alignment wrapText="1"/>
    </xf>
    <xf numFmtId="14" fontId="24" fillId="6" borderId="17" xfId="4" applyNumberFormat="1" applyFont="1" applyFill="1" applyBorder="1"/>
    <xf numFmtId="3" fontId="27" fillId="8" borderId="39" xfId="4" applyNumberFormat="1" applyFont="1" applyFill="1" applyBorder="1"/>
    <xf numFmtId="3" fontId="24" fillId="6" borderId="17" xfId="4" applyNumberFormat="1" applyFont="1" applyFill="1" applyBorder="1" applyAlignment="1">
      <alignment horizontal="right"/>
    </xf>
    <xf numFmtId="3" fontId="28" fillId="8" borderId="40" xfId="4" applyNumberFormat="1" applyFont="1" applyFill="1" applyBorder="1"/>
    <xf numFmtId="3" fontId="27" fillId="8" borderId="12" xfId="4" applyNumberFormat="1" applyFont="1" applyFill="1" applyBorder="1"/>
    <xf numFmtId="3" fontId="28" fillId="8" borderId="28" xfId="4" applyNumberFormat="1" applyFont="1" applyFill="1" applyBorder="1"/>
    <xf numFmtId="3" fontId="28" fillId="8" borderId="11" xfId="4" applyNumberFormat="1" applyFont="1" applyFill="1" applyBorder="1"/>
    <xf numFmtId="3" fontId="3" fillId="9" borderId="1" xfId="4" applyNumberFormat="1" applyFont="1" applyFill="1" applyBorder="1"/>
    <xf numFmtId="3" fontId="9" fillId="9" borderId="1" xfId="4" applyNumberFormat="1" applyFont="1" applyFill="1" applyBorder="1"/>
    <xf numFmtId="3" fontId="27" fillId="8" borderId="1" xfId="4" applyNumberFormat="1" applyFont="1" applyFill="1" applyBorder="1"/>
    <xf numFmtId="170" fontId="3" fillId="8" borderId="12" xfId="4" applyNumberFormat="1" applyFont="1" applyFill="1" applyBorder="1" applyAlignment="1">
      <alignment horizontal="center"/>
    </xf>
    <xf numFmtId="170" fontId="8" fillId="0" borderId="0" xfId="4" applyNumberFormat="1" applyFont="1" applyFill="1" applyBorder="1" applyAlignment="1">
      <alignment horizontal="center"/>
    </xf>
    <xf numFmtId="3" fontId="8" fillId="0" borderId="0" xfId="4" applyNumberFormat="1" applyFont="1"/>
    <xf numFmtId="0" fontId="8" fillId="0" borderId="0" xfId="4" applyFont="1"/>
    <xf numFmtId="4" fontId="8" fillId="0" borderId="0" xfId="4" applyNumberFormat="1" applyFont="1" applyFill="1"/>
    <xf numFmtId="4" fontId="8" fillId="0" borderId="0" xfId="4" applyNumberFormat="1" applyFont="1"/>
    <xf numFmtId="3" fontId="8" fillId="0" borderId="0" xfId="4" applyNumberFormat="1" applyFont="1" applyFill="1" applyBorder="1"/>
    <xf numFmtId="3" fontId="27" fillId="8" borderId="13" xfId="4" applyNumberFormat="1" applyFont="1" applyFill="1" applyBorder="1"/>
    <xf numFmtId="3" fontId="27" fillId="8" borderId="7" xfId="4" applyNumberFormat="1" applyFont="1" applyFill="1" applyBorder="1"/>
    <xf numFmtId="3" fontId="27" fillId="8" borderId="7" xfId="4" applyNumberFormat="1" applyFont="1" applyFill="1" applyBorder="1" applyAlignment="1">
      <alignment wrapText="1"/>
    </xf>
    <xf numFmtId="3" fontId="27" fillId="8" borderId="40" xfId="4" applyNumberFormat="1" applyFont="1" applyFill="1" applyBorder="1"/>
    <xf numFmtId="3" fontId="27" fillId="8" borderId="11" xfId="4" applyNumberFormat="1" applyFont="1" applyFill="1" applyBorder="1"/>
    <xf numFmtId="4" fontId="2" fillId="9" borderId="0" xfId="4" applyNumberFormat="1" applyFont="1" applyFill="1"/>
    <xf numFmtId="3" fontId="8" fillId="9" borderId="1" xfId="4" applyNumberFormat="1" applyFont="1" applyFill="1" applyBorder="1"/>
    <xf numFmtId="4" fontId="9" fillId="9" borderId="0" xfId="4" applyNumberFormat="1" applyFont="1" applyFill="1"/>
    <xf numFmtId="14" fontId="3" fillId="9" borderId="0" xfId="4" applyNumberFormat="1" applyFont="1" applyFill="1"/>
    <xf numFmtId="3" fontId="3" fillId="9" borderId="0" xfId="4" applyNumberFormat="1" applyFont="1" applyFill="1" applyBorder="1"/>
    <xf numFmtId="3" fontId="8" fillId="9" borderId="17" xfId="4" applyNumberFormat="1" applyFont="1" applyFill="1" applyBorder="1"/>
    <xf numFmtId="0" fontId="3" fillId="0" borderId="2" xfId="4" applyFont="1" applyFill="1" applyBorder="1" applyAlignment="1" applyProtection="1">
      <alignment horizontal="left" wrapText="1" indent="2"/>
    </xf>
    <xf numFmtId="3" fontId="3" fillId="0" borderId="2" xfId="4" applyNumberFormat="1" applyFont="1" applyBorder="1" applyAlignment="1">
      <alignment wrapText="1"/>
    </xf>
    <xf numFmtId="14" fontId="24" fillId="6" borderId="47" xfId="4" applyNumberFormat="1" applyFont="1" applyFill="1" applyBorder="1" applyAlignment="1">
      <alignment wrapText="1"/>
    </xf>
    <xf numFmtId="0" fontId="3" fillId="0" borderId="47" xfId="4" applyFont="1" applyFill="1" applyBorder="1" applyAlignment="1">
      <alignment horizontal="left"/>
    </xf>
    <xf numFmtId="3" fontId="24" fillId="6" borderId="44" xfId="4" applyNumberFormat="1" applyFont="1" applyFill="1" applyBorder="1"/>
    <xf numFmtId="3" fontId="3" fillId="0" borderId="16" xfId="4" applyNumberFormat="1" applyFont="1" applyFill="1" applyBorder="1" applyAlignment="1">
      <alignment wrapText="1"/>
    </xf>
    <xf numFmtId="3" fontId="3" fillId="0" borderId="15" xfId="4" applyNumberFormat="1" applyFont="1" applyFill="1" applyBorder="1" applyAlignment="1">
      <alignment wrapText="1"/>
    </xf>
    <xf numFmtId="3" fontId="3" fillId="9" borderId="2" xfId="4" applyNumberFormat="1" applyFont="1" applyFill="1" applyBorder="1" applyAlignment="1">
      <alignment wrapText="1"/>
    </xf>
    <xf numFmtId="3" fontId="3" fillId="0" borderId="47" xfId="4" applyNumberFormat="1" applyFont="1" applyBorder="1"/>
    <xf numFmtId="14" fontId="24" fillId="6" borderId="46" xfId="4" applyNumberFormat="1" applyFont="1" applyFill="1" applyBorder="1"/>
    <xf numFmtId="3" fontId="28" fillId="8" borderId="48" xfId="4" applyNumberFormat="1" applyFont="1" applyFill="1" applyBorder="1"/>
    <xf numFmtId="3" fontId="24" fillId="6" borderId="46" xfId="4" applyNumberFormat="1" applyFont="1" applyFill="1" applyBorder="1" applyAlignment="1">
      <alignment horizontal="right"/>
    </xf>
    <xf numFmtId="3" fontId="28" fillId="8" borderId="49" xfId="4" applyNumberFormat="1" applyFont="1" applyFill="1" applyBorder="1"/>
    <xf numFmtId="3" fontId="28" fillId="8" borderId="30" xfId="4" applyNumberFormat="1" applyFont="1" applyFill="1" applyBorder="1"/>
    <xf numFmtId="3" fontId="2" fillId="0" borderId="48" xfId="4" applyNumberFormat="1" applyFont="1" applyBorder="1"/>
    <xf numFmtId="4" fontId="2" fillId="0" borderId="1" xfId="4" applyNumberFormat="1" applyFont="1" applyBorder="1"/>
    <xf numFmtId="3" fontId="8" fillId="9" borderId="7" xfId="4" applyNumberFormat="1" applyFont="1" applyFill="1" applyBorder="1" applyAlignment="1">
      <alignment wrapText="1"/>
    </xf>
    <xf numFmtId="4" fontId="2" fillId="0" borderId="3" xfId="4" applyNumberFormat="1" applyFont="1" applyBorder="1"/>
    <xf numFmtId="165" fontId="27" fillId="10" borderId="1" xfId="1" applyFont="1" applyFill="1" applyBorder="1" applyAlignment="1" applyProtection="1">
      <alignment horizontal="center" vertical="center" wrapText="1"/>
      <protection locked="0"/>
    </xf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0" fontId="27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2" fontId="27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27" fillId="10" borderId="1" xfId="3" applyNumberFormat="1" applyFont="1" applyFill="1" applyBorder="1" applyAlignment="1" applyProtection="1">
      <alignment horizontal="center" vertical="center" wrapText="1"/>
      <protection locked="0"/>
    </xf>
    <xf numFmtId="10" fontId="8" fillId="10" borderId="1" xfId="3" applyNumberFormat="1" applyFont="1" applyFill="1" applyBorder="1" applyAlignment="1" applyProtection="1">
      <alignment horizontal="center" vertical="center" wrapText="1"/>
      <protection locked="0"/>
    </xf>
    <xf numFmtId="1" fontId="27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10" borderId="0" xfId="0" applyFont="1" applyFill="1"/>
    <xf numFmtId="0" fontId="28" fillId="10" borderId="1" xfId="4" applyFont="1" applyFill="1" applyBorder="1" applyAlignment="1" applyProtection="1">
      <alignment horizontal="center" vertical="center"/>
      <protection locked="0"/>
    </xf>
    <xf numFmtId="14" fontId="28" fillId="10" borderId="1" xfId="4" applyNumberFormat="1" applyFont="1" applyFill="1" applyBorder="1" applyAlignment="1" applyProtection="1">
      <alignment horizontal="center" vertical="center"/>
    </xf>
    <xf numFmtId="167" fontId="28" fillId="10" borderId="1" xfId="4" applyNumberFormat="1" applyFont="1" applyFill="1" applyBorder="1" applyAlignment="1" applyProtection="1">
      <alignment vertical="center"/>
    </xf>
    <xf numFmtId="3" fontId="28" fillId="10" borderId="1" xfId="4" applyNumberFormat="1" applyFont="1" applyFill="1" applyBorder="1" applyAlignment="1" applyProtection="1">
      <alignment vertical="center"/>
      <protection locked="0"/>
    </xf>
    <xf numFmtId="0" fontId="28" fillId="10" borderId="1" xfId="4" applyFont="1" applyFill="1" applyBorder="1" applyAlignment="1" applyProtection="1">
      <alignment vertical="center"/>
      <protection locked="0"/>
    </xf>
    <xf numFmtId="9" fontId="28" fillId="10" borderId="1" xfId="4" applyNumberFormat="1" applyFont="1" applyFill="1" applyBorder="1" applyAlignment="1" applyProtection="1">
      <alignment vertical="center"/>
      <protection locked="0"/>
    </xf>
    <xf numFmtId="0" fontId="28" fillId="10" borderId="1" xfId="4" applyFont="1" applyFill="1" applyBorder="1" applyProtection="1">
      <protection locked="0"/>
    </xf>
    <xf numFmtId="3" fontId="28" fillId="10" borderId="2" xfId="4" applyNumberFormat="1" applyFont="1" applyFill="1" applyBorder="1" applyAlignment="1" applyProtection="1">
      <alignment horizontal="right" vertical="center"/>
      <protection locked="0"/>
    </xf>
    <xf numFmtId="9" fontId="28" fillId="10" borderId="1" xfId="4" applyNumberFormat="1" applyFont="1" applyFill="1" applyBorder="1" applyProtection="1">
      <protection locked="0"/>
    </xf>
    <xf numFmtId="9" fontId="28" fillId="10" borderId="1" xfId="4" applyNumberFormat="1" applyFont="1" applyFill="1" applyBorder="1"/>
    <xf numFmtId="9" fontId="28" fillId="10" borderId="3" xfId="4" applyNumberFormat="1" applyFont="1" applyFill="1" applyBorder="1" applyProtection="1">
      <protection locked="0"/>
    </xf>
    <xf numFmtId="0" fontId="2" fillId="10" borderId="1" xfId="4" applyFont="1" applyFill="1" applyBorder="1" applyAlignment="1" applyProtection="1">
      <alignment vertical="center"/>
      <protection locked="0"/>
    </xf>
    <xf numFmtId="173" fontId="28" fillId="10" borderId="1" xfId="4" applyNumberFormat="1" applyFont="1" applyFill="1" applyBorder="1" applyAlignment="1" applyProtection="1">
      <alignment vertical="center"/>
      <protection locked="0"/>
    </xf>
    <xf numFmtId="4" fontId="28" fillId="10" borderId="1" xfId="4" applyNumberFormat="1" applyFont="1" applyFill="1" applyBorder="1" applyAlignment="1" applyProtection="1">
      <alignment vertical="center"/>
      <protection locked="0"/>
    </xf>
    <xf numFmtId="3" fontId="28" fillId="10" borderId="7" xfId="4" applyNumberFormat="1" applyFont="1" applyFill="1" applyBorder="1" applyAlignment="1" applyProtection="1">
      <alignment horizontal="right" vertical="center" wrapText="1"/>
      <protection locked="0"/>
    </xf>
    <xf numFmtId="3" fontId="28" fillId="10" borderId="1" xfId="4" applyNumberFormat="1" applyFont="1" applyFill="1" applyBorder="1" applyAlignment="1" applyProtection="1">
      <alignment horizontal="right" vertical="center" wrapText="1"/>
      <protection locked="0"/>
    </xf>
    <xf numFmtId="0" fontId="28" fillId="10" borderId="1" xfId="4" applyFont="1" applyFill="1" applyBorder="1" applyAlignment="1">
      <alignment vertical="center"/>
    </xf>
    <xf numFmtId="3" fontId="28" fillId="10" borderId="1" xfId="4" applyNumberFormat="1" applyFont="1" applyFill="1" applyBorder="1" applyAlignment="1" applyProtection="1">
      <alignment horizontal="center" vertical="center" wrapText="1"/>
      <protection locked="0"/>
    </xf>
    <xf numFmtId="4" fontId="28" fillId="10" borderId="1" xfId="4" applyNumberFormat="1" applyFont="1" applyFill="1" applyBorder="1" applyAlignment="1" applyProtection="1">
      <alignment horizontal="right" vertical="center" wrapText="1"/>
      <protection locked="0"/>
    </xf>
    <xf numFmtId="1" fontId="28" fillId="10" borderId="1" xfId="4" applyNumberFormat="1" applyFont="1" applyFill="1" applyBorder="1" applyAlignment="1" applyProtection="1">
      <alignment vertical="center"/>
      <protection locked="0"/>
    </xf>
    <xf numFmtId="9" fontId="28" fillId="10" borderId="1" xfId="4" applyNumberFormat="1" applyFont="1" applyFill="1" applyBorder="1" applyAlignment="1">
      <alignment vertical="center"/>
    </xf>
    <xf numFmtId="9" fontId="28" fillId="10" borderId="1" xfId="4" applyNumberFormat="1" applyFont="1" applyFill="1" applyBorder="1" applyAlignment="1" applyProtection="1">
      <alignment horizontal="center" vertical="center"/>
      <protection locked="0"/>
    </xf>
    <xf numFmtId="3" fontId="28" fillId="10" borderId="3" xfId="4" applyNumberFormat="1" applyFont="1" applyFill="1" applyBorder="1" applyProtection="1">
      <protection locked="0"/>
    </xf>
    <xf numFmtId="3" fontId="28" fillId="10" borderId="34" xfId="4" applyNumberFormat="1" applyFont="1" applyFill="1" applyBorder="1" applyProtection="1">
      <protection locked="0"/>
    </xf>
    <xf numFmtId="3" fontId="28" fillId="10" borderId="32" xfId="4" applyNumberFormat="1" applyFont="1" applyFill="1" applyBorder="1" applyProtection="1">
      <protection locked="0"/>
    </xf>
    <xf numFmtId="3" fontId="28" fillId="10" borderId="1" xfId="4" applyNumberFormat="1" applyFont="1" applyFill="1" applyBorder="1" applyProtection="1">
      <protection locked="0"/>
    </xf>
    <xf numFmtId="3" fontId="28" fillId="10" borderId="13" xfId="4" applyNumberFormat="1" applyFont="1" applyFill="1" applyBorder="1" applyProtection="1">
      <protection locked="0"/>
    </xf>
    <xf numFmtId="166" fontId="28" fillId="10" borderId="7" xfId="4" applyNumberFormat="1" applyFont="1" applyFill="1" applyBorder="1"/>
    <xf numFmtId="166" fontId="28" fillId="10" borderId="1" xfId="4" applyNumberFormat="1" applyFont="1" applyFill="1" applyBorder="1"/>
    <xf numFmtId="166" fontId="28" fillId="10" borderId="7" xfId="4" applyNumberFormat="1" applyFont="1" applyFill="1" applyBorder="1" applyProtection="1">
      <protection locked="0"/>
    </xf>
    <xf numFmtId="166" fontId="28" fillId="10" borderId="1" xfId="4" applyNumberFormat="1" applyFont="1" applyFill="1" applyBorder="1" applyProtection="1">
      <protection locked="0"/>
    </xf>
    <xf numFmtId="0" fontId="2" fillId="9" borderId="1" xfId="4" applyFont="1" applyFill="1" applyBorder="1"/>
    <xf numFmtId="0" fontId="3" fillId="9" borderId="1" xfId="4" applyFont="1" applyFill="1" applyBorder="1"/>
    <xf numFmtId="0" fontId="4" fillId="9" borderId="0" xfId="4" applyFont="1" applyFill="1"/>
    <xf numFmtId="3" fontId="3" fillId="0" borderId="2" xfId="4" applyNumberFormat="1" applyFont="1" applyBorder="1" applyAlignment="1">
      <alignment horizontal="left" wrapText="1" indent="2"/>
    </xf>
    <xf numFmtId="3" fontId="3" fillId="0" borderId="2" xfId="4" applyNumberFormat="1" applyFont="1" applyBorder="1" applyAlignment="1">
      <alignment horizontal="left" wrapText="1"/>
    </xf>
    <xf numFmtId="0" fontId="2" fillId="9" borderId="13" xfId="4" applyFont="1" applyFill="1" applyBorder="1" applyAlignment="1">
      <alignment vertical="center"/>
    </xf>
    <xf numFmtId="0" fontId="4" fillId="9" borderId="0" xfId="4" applyFont="1" applyFill="1" applyAlignment="1">
      <alignment vertical="center"/>
    </xf>
    <xf numFmtId="10" fontId="2" fillId="0" borderId="1" xfId="3" applyNumberFormat="1" applyFont="1" applyBorder="1"/>
    <xf numFmtId="0" fontId="23" fillId="5" borderId="0" xfId="4" applyFont="1" applyFill="1" applyAlignment="1">
      <alignment vertical="center"/>
    </xf>
    <xf numFmtId="3" fontId="3" fillId="0" borderId="16" xfId="4" applyNumberFormat="1" applyFont="1" applyFill="1" applyBorder="1" applyAlignment="1">
      <alignment horizontal="left" wrapText="1" indent="2"/>
    </xf>
    <xf numFmtId="3" fontId="3" fillId="0" borderId="2" xfId="4" applyNumberFormat="1" applyFont="1" applyFill="1" applyBorder="1" applyAlignment="1">
      <alignment horizontal="left" wrapText="1" indent="2"/>
    </xf>
    <xf numFmtId="3" fontId="3" fillId="0" borderId="15" xfId="4" applyNumberFormat="1" applyFont="1" applyFill="1" applyBorder="1" applyAlignment="1">
      <alignment horizontal="left" wrapText="1" indent="2"/>
    </xf>
    <xf numFmtId="3" fontId="3" fillId="0" borderId="2" xfId="4" applyNumberFormat="1" applyFont="1" applyFill="1" applyBorder="1" applyAlignment="1">
      <alignment horizontal="left" indent="2"/>
    </xf>
    <xf numFmtId="3" fontId="3" fillId="0" borderId="27" xfId="4" applyNumberFormat="1" applyFont="1" applyBorder="1" applyAlignment="1">
      <alignment horizontal="left" wrapText="1" indent="2"/>
    </xf>
    <xf numFmtId="3" fontId="3" fillId="0" borderId="27" xfId="4" applyNumberFormat="1" applyFont="1" applyFill="1" applyBorder="1" applyAlignment="1">
      <alignment horizontal="left" wrapText="1" indent="2"/>
    </xf>
    <xf numFmtId="3" fontId="28" fillId="8" borderId="33" xfId="4" applyNumberFormat="1" applyFont="1" applyFill="1" applyBorder="1"/>
    <xf numFmtId="3" fontId="2" fillId="0" borderId="2" xfId="4" applyNumberFormat="1" applyFont="1" applyBorder="1" applyAlignment="1">
      <alignment horizontal="left" wrapText="1" indent="2"/>
    </xf>
    <xf numFmtId="3" fontId="3" fillId="9" borderId="2" xfId="4" applyNumberFormat="1" applyFont="1" applyFill="1" applyBorder="1" applyAlignment="1">
      <alignment horizontal="left" indent="2"/>
    </xf>
    <xf numFmtId="3" fontId="3" fillId="9" borderId="2" xfId="4" applyNumberFormat="1" applyFont="1" applyFill="1" applyBorder="1" applyAlignment="1">
      <alignment horizontal="left" wrapText="1" indent="2"/>
    </xf>
    <xf numFmtId="0" fontId="24" fillId="6" borderId="2" xfId="4" applyFont="1" applyFill="1" applyBorder="1" applyAlignment="1" applyProtection="1">
      <alignment horizontal="left"/>
    </xf>
    <xf numFmtId="0" fontId="24" fillId="6" borderId="2" xfId="4" applyFont="1" applyFill="1" applyBorder="1" applyAlignment="1" applyProtection="1">
      <alignment horizontal="left" wrapText="1"/>
    </xf>
    <xf numFmtId="3" fontId="2" fillId="0" borderId="1" xfId="4" applyNumberFormat="1" applyFont="1" applyBorder="1"/>
    <xf numFmtId="0" fontId="23" fillId="9" borderId="0" xfId="4" applyFont="1" applyFill="1" applyBorder="1" applyAlignment="1"/>
    <xf numFmtId="0" fontId="3" fillId="9" borderId="0" xfId="4" applyFont="1" applyFill="1" applyBorder="1" applyAlignment="1" applyProtection="1">
      <alignment horizontal="left" wrapText="1" indent="2"/>
    </xf>
    <xf numFmtId="3" fontId="28" fillId="9" borderId="0" xfId="4" applyNumberFormat="1" applyFont="1" applyFill="1" applyBorder="1"/>
    <xf numFmtId="3" fontId="27" fillId="9" borderId="0" xfId="4" applyNumberFormat="1" applyFont="1" applyFill="1" applyBorder="1"/>
    <xf numFmtId="4" fontId="4" fillId="9" borderId="0" xfId="4" applyNumberFormat="1" applyFont="1" applyFill="1" applyBorder="1"/>
    <xf numFmtId="3" fontId="28" fillId="9" borderId="0" xfId="4" applyNumberFormat="1" applyFont="1" applyFill="1" applyBorder="1" applyAlignment="1">
      <alignment wrapText="1"/>
    </xf>
    <xf numFmtId="4" fontId="21" fillId="9" borderId="0" xfId="4" applyNumberFormat="1" applyFont="1" applyFill="1" applyBorder="1"/>
    <xf numFmtId="0" fontId="3" fillId="11" borderId="0" xfId="4" applyFont="1" applyFill="1" applyBorder="1" applyAlignment="1" applyProtection="1">
      <alignment horizontal="left" wrapText="1" indent="2"/>
    </xf>
    <xf numFmtId="3" fontId="3" fillId="9" borderId="0" xfId="4" applyNumberFormat="1" applyFont="1" applyFill="1" applyBorder="1" applyAlignment="1">
      <alignment horizontal="left" wrapText="1" indent="2"/>
    </xf>
    <xf numFmtId="3" fontId="3" fillId="9" borderId="14" xfId="4" applyNumberFormat="1" applyFont="1" applyFill="1" applyBorder="1" applyAlignment="1">
      <alignment wrapText="1"/>
    </xf>
    <xf numFmtId="3" fontId="9" fillId="9" borderId="11" xfId="4" applyNumberFormat="1" applyFont="1" applyFill="1" applyBorder="1"/>
    <xf numFmtId="3" fontId="9" fillId="9" borderId="13" xfId="4" applyNumberFormat="1" applyFont="1" applyFill="1" applyBorder="1"/>
    <xf numFmtId="3" fontId="3" fillId="9" borderId="13" xfId="4" applyNumberFormat="1" applyFont="1" applyFill="1" applyBorder="1"/>
    <xf numFmtId="3" fontId="24" fillId="6" borderId="0" xfId="4" applyNumberFormat="1" applyFont="1" applyFill="1" applyBorder="1"/>
    <xf numFmtId="3" fontId="24" fillId="6" borderId="0" xfId="4" applyNumberFormat="1" applyFont="1" applyFill="1" applyBorder="1" applyAlignment="1">
      <alignment horizontal="right"/>
    </xf>
    <xf numFmtId="0" fontId="6" fillId="0" borderId="0" xfId="4" applyFont="1" applyBorder="1"/>
    <xf numFmtId="3" fontId="29" fillId="8" borderId="11" xfId="4" applyNumberFormat="1" applyFont="1" applyFill="1" applyBorder="1"/>
    <xf numFmtId="3" fontId="30" fillId="8" borderId="13" xfId="4" applyNumberFormat="1" applyFont="1" applyFill="1" applyBorder="1"/>
    <xf numFmtId="14" fontId="24" fillId="6" borderId="15" xfId="4" applyNumberFormat="1" applyFont="1" applyFill="1" applyBorder="1" applyAlignment="1">
      <alignment wrapText="1"/>
    </xf>
    <xf numFmtId="14" fontId="24" fillId="6" borderId="49" xfId="4" applyNumberFormat="1" applyFont="1" applyFill="1" applyBorder="1"/>
    <xf numFmtId="14" fontId="24" fillId="6" borderId="40" xfId="4" applyNumberFormat="1" applyFont="1" applyFill="1" applyBorder="1"/>
    <xf numFmtId="3" fontId="28" fillId="8" borderId="32" xfId="4" applyNumberFormat="1" applyFont="1" applyFill="1" applyBorder="1"/>
    <xf numFmtId="3" fontId="27" fillId="8" borderId="32" xfId="4" applyNumberFormat="1" applyFont="1" applyFill="1" applyBorder="1"/>
    <xf numFmtId="10" fontId="28" fillId="10" borderId="7" xfId="3" applyNumberFormat="1" applyFont="1" applyFill="1" applyBorder="1" applyProtection="1">
      <protection locked="0"/>
    </xf>
    <xf numFmtId="10" fontId="0" fillId="0" borderId="0" xfId="3" applyNumberFormat="1" applyFont="1"/>
    <xf numFmtId="0" fontId="2" fillId="0" borderId="1" xfId="4" applyFont="1" applyFill="1" applyBorder="1" applyAlignment="1">
      <alignment horizontal="center" vertical="center"/>
    </xf>
    <xf numFmtId="16" fontId="2" fillId="0" borderId="1" xfId="4" applyNumberFormat="1" applyFont="1" applyFill="1" applyBorder="1" applyAlignment="1">
      <alignment horizontal="center" vertical="center"/>
    </xf>
    <xf numFmtId="0" fontId="11" fillId="6" borderId="2" xfId="4" applyFont="1" applyFill="1" applyBorder="1" applyAlignment="1" applyProtection="1">
      <alignment horizontal="left"/>
    </xf>
    <xf numFmtId="3" fontId="11" fillId="6" borderId="2" xfId="4" applyNumberFormat="1" applyFont="1" applyFill="1" applyBorder="1" applyAlignment="1" applyProtection="1">
      <alignment horizontal="right"/>
    </xf>
    <xf numFmtId="0" fontId="24" fillId="6" borderId="0" xfId="4" applyFont="1" applyFill="1"/>
    <xf numFmtId="0" fontId="24" fillId="6" borderId="0" xfId="4" applyFont="1" applyFill="1" applyAlignment="1"/>
    <xf numFmtId="0" fontId="25" fillId="6" borderId="0" xfId="4" applyFont="1" applyFill="1"/>
    <xf numFmtId="0" fontId="2" fillId="0" borderId="1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28" fillId="9" borderId="1" xfId="4" applyFont="1" applyFill="1" applyBorder="1" applyAlignment="1">
      <alignment vertical="center"/>
    </xf>
    <xf numFmtId="3" fontId="28" fillId="9" borderId="1" xfId="4" applyNumberFormat="1" applyFont="1" applyFill="1" applyBorder="1" applyAlignment="1">
      <alignment vertical="center"/>
    </xf>
    <xf numFmtId="3" fontId="25" fillId="6" borderId="0" xfId="4" applyNumberFormat="1" applyFont="1" applyFill="1" applyBorder="1" applyAlignment="1">
      <alignment horizontal="left" vertical="center" wrapText="1"/>
    </xf>
    <xf numFmtId="3" fontId="25" fillId="6" borderId="0" xfId="4" applyNumberFormat="1" applyFont="1" applyFill="1" applyBorder="1" applyAlignment="1">
      <alignment horizontal="right" vertical="center" wrapText="1"/>
    </xf>
    <xf numFmtId="0" fontId="25" fillId="6" borderId="0" xfId="4" applyFont="1" applyFill="1" applyBorder="1" applyAlignment="1">
      <alignment vertical="center" wrapText="1"/>
    </xf>
    <xf numFmtId="3" fontId="25" fillId="6" borderId="0" xfId="4" applyNumberFormat="1" applyFont="1" applyFill="1" applyBorder="1" applyAlignment="1">
      <alignment vertical="center"/>
    </xf>
    <xf numFmtId="3" fontId="25" fillId="6" borderId="0" xfId="4" applyNumberFormat="1" applyFont="1" applyFill="1" applyAlignment="1">
      <alignment vertical="center"/>
    </xf>
    <xf numFmtId="0" fontId="25" fillId="6" borderId="0" xfId="4" applyFont="1" applyFill="1" applyAlignment="1">
      <alignment vertical="center"/>
    </xf>
    <xf numFmtId="9" fontId="25" fillId="6" borderId="0" xfId="4" applyNumberFormat="1" applyFont="1" applyFill="1"/>
    <xf numFmtId="10" fontId="25" fillId="6" borderId="0" xfId="4" applyNumberFormat="1" applyFont="1" applyFill="1" applyBorder="1"/>
    <xf numFmtId="4" fontId="25" fillId="6" borderId="0" xfId="4" applyNumberFormat="1" applyFont="1" applyFill="1"/>
    <xf numFmtId="171" fontId="25" fillId="6" borderId="0" xfId="4" applyNumberFormat="1" applyFont="1" applyFill="1"/>
    <xf numFmtId="0" fontId="2" fillId="0" borderId="1" xfId="4" applyNumberFormat="1" applyFont="1" applyFill="1" applyBorder="1" applyAlignment="1">
      <alignment vertical="center"/>
    </xf>
    <xf numFmtId="0" fontId="2" fillId="0" borderId="1" xfId="4" applyNumberFormat="1" applyFont="1" applyBorder="1"/>
    <xf numFmtId="0" fontId="2" fillId="0" borderId="1" xfId="4" applyNumberFormat="1" applyFont="1" applyFill="1" applyBorder="1" applyAlignment="1">
      <alignment horizontal="center" vertical="center"/>
    </xf>
    <xf numFmtId="171" fontId="3" fillId="0" borderId="1" xfId="4" applyNumberFormat="1" applyFont="1" applyFill="1" applyBorder="1" applyAlignment="1">
      <alignment vertical="center" wrapText="1"/>
    </xf>
    <xf numFmtId="3" fontId="32" fillId="10" borderId="1" xfId="4" applyNumberFormat="1" applyFont="1" applyFill="1" applyBorder="1" applyAlignment="1" applyProtection="1">
      <alignment vertical="center"/>
      <protection locked="0"/>
    </xf>
    <xf numFmtId="0" fontId="28" fillId="9" borderId="1" xfId="4" applyFont="1" applyFill="1" applyBorder="1" applyAlignment="1" applyProtection="1">
      <alignment horizontal="right" vertical="center"/>
      <protection locked="0"/>
    </xf>
    <xf numFmtId="3" fontId="32" fillId="9" borderId="1" xfId="4" applyNumberFormat="1" applyFont="1" applyFill="1" applyBorder="1" applyAlignment="1">
      <alignment vertical="center"/>
    </xf>
    <xf numFmtId="0" fontId="2" fillId="10" borderId="2" xfId="4" applyFont="1" applyFill="1" applyBorder="1" applyAlignment="1" applyProtection="1">
      <alignment horizontal="left" vertical="center" wrapText="1"/>
      <protection locked="0"/>
    </xf>
    <xf numFmtId="0" fontId="2" fillId="10" borderId="6" xfId="4" applyFont="1" applyFill="1" applyBorder="1" applyAlignment="1" applyProtection="1">
      <alignment horizontal="left" vertical="center" wrapText="1"/>
      <protection locked="0"/>
    </xf>
    <xf numFmtId="0" fontId="2" fillId="10" borderId="7" xfId="4" applyFont="1" applyFill="1" applyBorder="1" applyAlignment="1" applyProtection="1">
      <alignment horizontal="left" vertical="center" wrapText="1"/>
      <protection locked="0"/>
    </xf>
    <xf numFmtId="10" fontId="28" fillId="8" borderId="1" xfId="4" applyNumberFormat="1" applyFont="1" applyFill="1" applyBorder="1"/>
    <xf numFmtId="10" fontId="28" fillId="8" borderId="3" xfId="4" applyNumberFormat="1" applyFont="1" applyFill="1" applyBorder="1"/>
    <xf numFmtId="10" fontId="28" fillId="8" borderId="18" xfId="4" applyNumberFormat="1" applyFont="1" applyFill="1" applyBorder="1"/>
    <xf numFmtId="10" fontId="28" fillId="8" borderId="17" xfId="4" applyNumberFormat="1" applyFont="1" applyFill="1" applyBorder="1"/>
    <xf numFmtId="10" fontId="28" fillId="8" borderId="38" xfId="4" applyNumberFormat="1" applyFont="1" applyFill="1" applyBorder="1"/>
    <xf numFmtId="9" fontId="28" fillId="8" borderId="1" xfId="4" applyNumberFormat="1" applyFont="1" applyFill="1" applyBorder="1"/>
    <xf numFmtId="167" fontId="28" fillId="8" borderId="1" xfId="3" applyNumberFormat="1" applyFont="1" applyFill="1" applyBorder="1" applyAlignment="1">
      <alignment vertical="center"/>
    </xf>
    <xf numFmtId="3" fontId="28" fillId="8" borderId="1" xfId="4" applyNumberFormat="1" applyFont="1" applyFill="1" applyBorder="1" applyAlignment="1" applyProtection="1">
      <alignment vertical="center"/>
      <protection locked="0"/>
    </xf>
    <xf numFmtId="3" fontId="28" fillId="8" borderId="1" xfId="4" applyNumberFormat="1" applyFont="1" applyFill="1" applyBorder="1" applyAlignment="1">
      <alignment horizontal="right" vertical="center"/>
    </xf>
    <xf numFmtId="14" fontId="3" fillId="8" borderId="1" xfId="4" applyNumberFormat="1" applyFont="1" applyFill="1" applyBorder="1"/>
    <xf numFmtId="167" fontId="28" fillId="8" borderId="1" xfId="4" applyNumberFormat="1" applyFont="1" applyFill="1" applyBorder="1"/>
    <xf numFmtId="9" fontId="28" fillId="8" borderId="8" xfId="4" applyNumberFormat="1" applyFont="1" applyFill="1" applyBorder="1"/>
    <xf numFmtId="4" fontId="28" fillId="8" borderId="1" xfId="4" applyNumberFormat="1" applyFont="1" applyFill="1" applyBorder="1" applyAlignment="1">
      <alignment vertical="center"/>
    </xf>
    <xf numFmtId="0" fontId="28" fillId="8" borderId="1" xfId="4" applyFont="1" applyFill="1" applyBorder="1" applyAlignment="1">
      <alignment horizontal="center" vertical="center" wrapText="1"/>
    </xf>
    <xf numFmtId="172" fontId="28" fillId="8" borderId="1" xfId="4" applyNumberFormat="1" applyFont="1" applyFill="1" applyBorder="1" applyAlignment="1">
      <alignment vertical="center" wrapText="1"/>
    </xf>
    <xf numFmtId="9" fontId="28" fillId="8" borderId="1" xfId="4" applyNumberFormat="1" applyFont="1" applyFill="1" applyBorder="1" applyAlignment="1">
      <alignment vertical="center"/>
    </xf>
    <xf numFmtId="171" fontId="28" fillId="8" borderId="1" xfId="4" applyNumberFormat="1" applyFont="1" applyFill="1" applyBorder="1" applyAlignment="1">
      <alignment vertical="center"/>
    </xf>
    <xf numFmtId="14" fontId="3" fillId="8" borderId="7" xfId="4" applyNumberFormat="1" applyFont="1" applyFill="1" applyBorder="1"/>
    <xf numFmtId="166" fontId="28" fillId="8" borderId="7" xfId="4" applyNumberFormat="1" applyFont="1" applyFill="1" applyBorder="1"/>
    <xf numFmtId="166" fontId="28" fillId="8" borderId="1" xfId="4" applyNumberFormat="1" applyFont="1" applyFill="1" applyBorder="1"/>
    <xf numFmtId="3" fontId="3" fillId="10" borderId="7" xfId="4" applyNumberFormat="1" applyFont="1" applyFill="1" applyBorder="1" applyAlignment="1" applyProtection="1">
      <alignment wrapText="1"/>
      <protection locked="0"/>
    </xf>
    <xf numFmtId="3" fontId="3" fillId="10" borderId="35" xfId="4" applyNumberFormat="1" applyFont="1" applyFill="1" applyBorder="1" applyAlignment="1" applyProtection="1">
      <alignment wrapText="1"/>
      <protection locked="0"/>
    </xf>
    <xf numFmtId="3" fontId="3" fillId="10" borderId="7" xfId="4" applyNumberFormat="1" applyFont="1" applyFill="1" applyBorder="1" applyAlignment="1">
      <alignment wrapText="1"/>
    </xf>
    <xf numFmtId="3" fontId="3" fillId="10" borderId="28" xfId="4" applyNumberFormat="1" applyFont="1" applyFill="1" applyBorder="1" applyAlignment="1" applyProtection="1">
      <alignment wrapText="1"/>
      <protection locked="0"/>
    </xf>
    <xf numFmtId="165" fontId="28" fillId="8" borderId="1" xfId="1" applyFont="1" applyFill="1" applyBorder="1" applyAlignment="1" applyProtection="1">
      <alignment horizontal="center" vertical="center" wrapText="1"/>
      <protection locked="0"/>
    </xf>
    <xf numFmtId="165" fontId="8" fillId="8" borderId="1" xfId="1" applyFont="1" applyFill="1" applyBorder="1" applyAlignment="1" applyProtection="1">
      <alignment horizontal="center" vertical="center" wrapText="1"/>
      <protection locked="0"/>
    </xf>
    <xf numFmtId="10" fontId="8" fillId="8" borderId="1" xfId="3" applyNumberFormat="1" applyFont="1" applyFill="1" applyBorder="1" applyAlignment="1" applyProtection="1">
      <alignment horizontal="center" vertical="center" wrapText="1"/>
      <protection locked="0"/>
    </xf>
    <xf numFmtId="14" fontId="8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/>
    <xf numFmtId="0" fontId="0" fillId="0" borderId="0" xfId="0" applyAlignment="1"/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9" fontId="28" fillId="10" borderId="1" xfId="3" applyFont="1" applyFill="1" applyBorder="1" applyAlignment="1" applyProtection="1">
      <alignment vertical="center"/>
      <protection locked="0"/>
    </xf>
    <xf numFmtId="0" fontId="23" fillId="12" borderId="0" xfId="0" applyFont="1" applyFill="1"/>
    <xf numFmtId="0" fontId="23" fillId="12" borderId="0" xfId="4" applyFont="1" applyFill="1" applyAlignment="1">
      <alignment horizontal="left" vertical="center"/>
    </xf>
    <xf numFmtId="0" fontId="23" fillId="12" borderId="22" xfId="4" applyFont="1" applyFill="1" applyBorder="1" applyAlignment="1"/>
    <xf numFmtId="0" fontId="23" fillId="12" borderId="19" xfId="4" applyFont="1" applyFill="1" applyBorder="1" applyAlignment="1"/>
    <xf numFmtId="0" fontId="23" fillId="12" borderId="20" xfId="4" applyFont="1" applyFill="1" applyBorder="1" applyAlignment="1"/>
    <xf numFmtId="10" fontId="28" fillId="10" borderId="1" xfId="4" applyNumberFormat="1" applyFont="1" applyFill="1" applyBorder="1" applyAlignment="1" applyProtection="1">
      <alignment horizontal="center" vertical="center"/>
      <protection locked="0"/>
    </xf>
    <xf numFmtId="9" fontId="28" fillId="3" borderId="1" xfId="4" applyNumberFormat="1" applyFont="1" applyFill="1" applyBorder="1" applyProtection="1">
      <protection locked="0"/>
    </xf>
    <xf numFmtId="9" fontId="28" fillId="8" borderId="1" xfId="4" applyNumberFormat="1" applyFont="1" applyFill="1" applyBorder="1" applyProtection="1">
      <protection locked="0"/>
    </xf>
    <xf numFmtId="0" fontId="28" fillId="8" borderId="1" xfId="4" applyFont="1" applyFill="1" applyBorder="1" applyProtection="1">
      <protection locked="0"/>
    </xf>
    <xf numFmtId="175" fontId="2" fillId="0" borderId="1" xfId="3" applyNumberFormat="1" applyFont="1" applyBorder="1"/>
    <xf numFmtId="0" fontId="2" fillId="0" borderId="1" xfId="3" applyNumberFormat="1" applyFont="1" applyBorder="1"/>
    <xf numFmtId="0" fontId="23" fillId="12" borderId="0" xfId="4" applyFont="1" applyFill="1" applyAlignment="1">
      <alignment vertical="center"/>
    </xf>
    <xf numFmtId="0" fontId="27" fillId="10" borderId="2" xfId="0" applyFont="1" applyFill="1" applyBorder="1" applyAlignment="1" applyProtection="1">
      <alignment horizontal="left" vertical="center" wrapText="1" indent="2"/>
      <protection locked="0"/>
    </xf>
    <xf numFmtId="0" fontId="27" fillId="10" borderId="6" xfId="0" applyFont="1" applyFill="1" applyBorder="1" applyAlignment="1" applyProtection="1">
      <alignment horizontal="left" vertical="center" wrapText="1" indent="2"/>
      <protection locked="0"/>
    </xf>
    <xf numFmtId="0" fontId="27" fillId="10" borderId="7" xfId="0" applyFont="1" applyFill="1" applyBorder="1" applyAlignment="1" applyProtection="1">
      <alignment horizontal="left" vertical="center" wrapText="1" indent="2"/>
      <protection locked="0"/>
    </xf>
    <xf numFmtId="0" fontId="12" fillId="6" borderId="2" xfId="0" applyFont="1" applyFill="1" applyBorder="1" applyAlignment="1"/>
    <xf numFmtId="0" fontId="12" fillId="6" borderId="6" xfId="0" applyFont="1" applyFill="1" applyBorder="1" applyAlignment="1"/>
    <xf numFmtId="0" fontId="12" fillId="6" borderId="7" xfId="0" applyFont="1" applyFill="1" applyBorder="1" applyAlignment="1"/>
    <xf numFmtId="0" fontId="28" fillId="10" borderId="2" xfId="0" applyFont="1" applyFill="1" applyBorder="1" applyAlignment="1" applyProtection="1">
      <alignment horizontal="center" vertical="center" wrapText="1"/>
      <protection locked="0"/>
    </xf>
    <xf numFmtId="0" fontId="28" fillId="10" borderId="6" xfId="0" applyFont="1" applyFill="1" applyBorder="1" applyAlignment="1" applyProtection="1">
      <alignment horizontal="center" vertical="center" wrapText="1"/>
      <protection locked="0"/>
    </xf>
    <xf numFmtId="0" fontId="28" fillId="10" borderId="7" xfId="0" applyFont="1" applyFill="1" applyBorder="1" applyAlignment="1" applyProtection="1">
      <alignment horizontal="center" vertical="center" wrapText="1"/>
      <protection locked="0"/>
    </xf>
    <xf numFmtId="14" fontId="27" fillId="10" borderId="2" xfId="0" applyNumberFormat="1" applyFont="1" applyFill="1" applyBorder="1" applyAlignment="1" applyProtection="1">
      <alignment horizontal="left" vertical="center" wrapText="1" indent="2"/>
      <protection locked="0"/>
    </xf>
    <xf numFmtId="0" fontId="27" fillId="10" borderId="2" xfId="0" quotePrefix="1" applyFont="1" applyFill="1" applyBorder="1" applyAlignment="1" applyProtection="1">
      <alignment horizontal="left" vertical="center" wrapText="1" indent="2"/>
      <protection locked="0"/>
    </xf>
    <xf numFmtId="0" fontId="27" fillId="10" borderId="6" xfId="0" quotePrefix="1" applyFont="1" applyFill="1" applyBorder="1" applyAlignment="1" applyProtection="1">
      <alignment horizontal="left" vertical="center" wrapText="1" indent="2"/>
      <protection locked="0"/>
    </xf>
    <xf numFmtId="0" fontId="27" fillId="10" borderId="7" xfId="0" quotePrefix="1" applyFont="1" applyFill="1" applyBorder="1" applyAlignment="1" applyProtection="1">
      <alignment horizontal="left" vertical="center" wrapText="1" indent="2"/>
      <protection locked="0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8" fillId="10" borderId="6" xfId="0" applyFont="1" applyFill="1" applyBorder="1" applyAlignment="1" applyProtection="1">
      <alignment horizontal="center" vertical="center" wrapText="1"/>
      <protection locked="0"/>
    </xf>
    <xf numFmtId="0" fontId="8" fillId="10" borderId="7" xfId="0" applyFont="1" applyFill="1" applyBorder="1" applyAlignment="1" applyProtection="1">
      <alignment horizontal="center" vertical="center" wrapText="1"/>
      <protection locked="0"/>
    </xf>
    <xf numFmtId="0" fontId="24" fillId="6" borderId="45" xfId="0" applyFont="1" applyFill="1" applyBorder="1" applyAlignment="1">
      <alignment horizontal="center" wrapText="1"/>
    </xf>
    <xf numFmtId="0" fontId="24" fillId="6" borderId="28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29" fillId="0" borderId="2" xfId="4" applyFont="1" applyBorder="1" applyAlignment="1">
      <alignment horizontal="left"/>
    </xf>
    <xf numFmtId="0" fontId="29" fillId="0" borderId="7" xfId="4" applyFont="1" applyBorder="1" applyAlignment="1">
      <alignment horizontal="left"/>
    </xf>
    <xf numFmtId="0" fontId="3" fillId="0" borderId="1" xfId="4" applyFont="1" applyFill="1" applyBorder="1" applyAlignment="1">
      <alignment horizontal="center" vertical="center"/>
    </xf>
    <xf numFmtId="0" fontId="28" fillId="10" borderId="2" xfId="4" applyFont="1" applyFill="1" applyBorder="1" applyAlignment="1" applyProtection="1">
      <alignment horizontal="left" vertical="center"/>
      <protection locked="0"/>
    </xf>
    <xf numFmtId="0" fontId="28" fillId="10" borderId="6" xfId="4" applyFont="1" applyFill="1" applyBorder="1" applyAlignment="1" applyProtection="1">
      <alignment horizontal="left"/>
      <protection locked="0"/>
    </xf>
    <xf numFmtId="0" fontId="28" fillId="10" borderId="7" xfId="4" applyFont="1" applyFill="1" applyBorder="1" applyAlignment="1" applyProtection="1">
      <alignment horizontal="left"/>
      <protection locked="0"/>
    </xf>
    <xf numFmtId="0" fontId="3" fillId="0" borderId="2" xfId="4" applyFont="1" applyFill="1" applyBorder="1" applyAlignment="1">
      <alignment horizontal="center" vertical="center"/>
    </xf>
    <xf numFmtId="0" fontId="3" fillId="0" borderId="6" xfId="4" applyFont="1" applyBorder="1"/>
    <xf numFmtId="0" fontId="3" fillId="0" borderId="7" xfId="4" applyFont="1" applyBorder="1"/>
    <xf numFmtId="0" fontId="3" fillId="0" borderId="2" xfId="4" applyFont="1" applyBorder="1" applyAlignment="1">
      <alignment horizontal="center"/>
    </xf>
    <xf numFmtId="0" fontId="3" fillId="0" borderId="7" xfId="4" applyFont="1" applyBorder="1" applyAlignment="1">
      <alignment horizontal="center"/>
    </xf>
    <xf numFmtId="0" fontId="23" fillId="12" borderId="0" xfId="4" applyFont="1" applyFill="1" applyAlignment="1">
      <alignment horizontal="left" vertical="center"/>
    </xf>
    <xf numFmtId="0" fontId="28" fillId="10" borderId="1" xfId="4" applyFont="1" applyFill="1" applyBorder="1" applyAlignment="1" applyProtection="1">
      <alignment horizontal="left" vertical="center"/>
      <protection locked="0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/>
    </xf>
    <xf numFmtId="0" fontId="3" fillId="9" borderId="2" xfId="4" applyFont="1" applyFill="1" applyBorder="1" applyAlignment="1">
      <alignment horizontal="left" vertical="center" wrapText="1"/>
    </xf>
    <xf numFmtId="0" fontId="3" fillId="9" borderId="6" xfId="4" applyFont="1" applyFill="1" applyBorder="1" applyAlignment="1">
      <alignment horizontal="left" vertical="center" wrapText="1"/>
    </xf>
    <xf numFmtId="0" fontId="3" fillId="9" borderId="7" xfId="4" applyFont="1" applyFill="1" applyBorder="1" applyAlignment="1">
      <alignment horizontal="left" vertical="center" wrapText="1"/>
    </xf>
    <xf numFmtId="0" fontId="3" fillId="9" borderId="1" xfId="4" applyFont="1" applyFill="1" applyBorder="1" applyAlignment="1">
      <alignment horizontal="left" vertical="center" wrapText="1"/>
    </xf>
    <xf numFmtId="0" fontId="3" fillId="9" borderId="2" xfId="4" applyFont="1" applyFill="1" applyBorder="1" applyAlignment="1">
      <alignment horizontal="center" vertical="center"/>
    </xf>
    <xf numFmtId="0" fontId="3" fillId="9" borderId="6" xfId="4" applyFont="1" applyFill="1" applyBorder="1" applyAlignment="1">
      <alignment horizontal="center" vertical="center"/>
    </xf>
    <xf numFmtId="0" fontId="3" fillId="9" borderId="7" xfId="4" applyFont="1" applyFill="1" applyBorder="1" applyAlignment="1">
      <alignment horizontal="center" vertical="center"/>
    </xf>
    <xf numFmtId="0" fontId="3" fillId="9" borderId="2" xfId="4" applyFont="1" applyFill="1" applyBorder="1" applyAlignment="1">
      <alignment horizontal="left" vertical="center"/>
    </xf>
    <xf numFmtId="0" fontId="3" fillId="9" borderId="6" xfId="4" applyFont="1" applyFill="1" applyBorder="1" applyAlignment="1">
      <alignment horizontal="left" vertical="center"/>
    </xf>
    <xf numFmtId="0" fontId="3" fillId="9" borderId="7" xfId="4" applyFont="1" applyFill="1" applyBorder="1" applyAlignment="1">
      <alignment horizontal="left" vertical="center"/>
    </xf>
    <xf numFmtId="0" fontId="3" fillId="9" borderId="2" xfId="4" applyFont="1" applyFill="1" applyBorder="1" applyAlignment="1" applyProtection="1">
      <alignment horizontal="left" vertical="center"/>
    </xf>
    <xf numFmtId="0" fontId="3" fillId="9" borderId="6" xfId="4" applyFont="1" applyFill="1" applyBorder="1" applyAlignment="1" applyProtection="1">
      <alignment horizontal="left" vertical="center"/>
    </xf>
    <xf numFmtId="0" fontId="3" fillId="9" borderId="7" xfId="4" applyFont="1" applyFill="1" applyBorder="1" applyAlignment="1" applyProtection="1">
      <alignment horizontal="left" vertical="center"/>
    </xf>
    <xf numFmtId="0" fontId="3" fillId="9" borderId="2" xfId="4" applyFont="1" applyFill="1" applyBorder="1" applyAlignment="1">
      <alignment horizontal="left" vertical="center" wrapText="1" indent="2"/>
    </xf>
    <xf numFmtId="0" fontId="3" fillId="9" borderId="6" xfId="4" applyFont="1" applyFill="1" applyBorder="1" applyAlignment="1">
      <alignment horizontal="left" vertical="center" wrapText="1" indent="2"/>
    </xf>
    <xf numFmtId="0" fontId="3" fillId="9" borderId="7" xfId="4" applyFont="1" applyFill="1" applyBorder="1" applyAlignment="1">
      <alignment horizontal="left" vertical="center" wrapText="1" indent="2"/>
    </xf>
    <xf numFmtId="0" fontId="3" fillId="9" borderId="2" xfId="4" applyFont="1" applyFill="1" applyBorder="1" applyAlignment="1">
      <alignment horizontal="left" vertical="center" indent="2"/>
    </xf>
    <xf numFmtId="0" fontId="3" fillId="9" borderId="6" xfId="4" applyFont="1" applyFill="1" applyBorder="1" applyAlignment="1">
      <alignment horizontal="left" vertical="center" indent="2"/>
    </xf>
    <xf numFmtId="0" fontId="3" fillId="9" borderId="7" xfId="4" applyFont="1" applyFill="1" applyBorder="1" applyAlignment="1">
      <alignment horizontal="left" vertical="center" indent="2"/>
    </xf>
    <xf numFmtId="2" fontId="3" fillId="0" borderId="1" xfId="4" applyNumberFormat="1" applyFont="1" applyBorder="1" applyAlignment="1">
      <alignment horizontal="center" vertical="center" wrapText="1"/>
    </xf>
    <xf numFmtId="2" fontId="2" fillId="0" borderId="1" xfId="4" applyNumberFormat="1" applyFont="1" applyFill="1" applyBorder="1" applyAlignment="1">
      <alignment horizontal="center" vertical="center" wrapText="1"/>
    </xf>
    <xf numFmtId="0" fontId="2" fillId="10" borderId="2" xfId="4" applyFont="1" applyFill="1" applyBorder="1" applyAlignment="1" applyProtection="1">
      <alignment horizontal="left" vertical="center" wrapText="1"/>
      <protection locked="0"/>
    </xf>
    <xf numFmtId="0" fontId="2" fillId="10" borderId="6" xfId="4" applyFont="1" applyFill="1" applyBorder="1" applyAlignment="1" applyProtection="1">
      <alignment horizontal="left" vertical="center" wrapText="1"/>
      <protection locked="0"/>
    </xf>
    <xf numFmtId="0" fontId="2" fillId="10" borderId="7" xfId="4" applyFont="1" applyFill="1" applyBorder="1" applyAlignment="1" applyProtection="1">
      <alignment horizontal="left" vertical="center" wrapText="1"/>
      <protection locked="0"/>
    </xf>
    <xf numFmtId="3" fontId="3" fillId="10" borderId="2" xfId="4" applyNumberFormat="1" applyFont="1" applyFill="1" applyBorder="1" applyAlignment="1" applyProtection="1">
      <alignment horizontal="left" vertical="center" wrapText="1"/>
      <protection locked="0"/>
    </xf>
    <xf numFmtId="3" fontId="3" fillId="10" borderId="6" xfId="4" applyNumberFormat="1" applyFont="1" applyFill="1" applyBorder="1" applyAlignment="1" applyProtection="1">
      <alignment horizontal="left" vertical="center" wrapText="1"/>
      <protection locked="0"/>
    </xf>
    <xf numFmtId="0" fontId="3" fillId="0" borderId="2" xfId="4" applyFont="1" applyFill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/>
    </xf>
    <xf numFmtId="0" fontId="3" fillId="0" borderId="7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2" fontId="2" fillId="0" borderId="1" xfId="4" applyNumberFormat="1" applyFont="1" applyFill="1" applyBorder="1" applyAlignment="1">
      <alignment horizontal="center" vertical="center"/>
    </xf>
    <xf numFmtId="2" fontId="3" fillId="0" borderId="1" xfId="4" applyNumberFormat="1" applyFont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 wrapText="1"/>
    </xf>
    <xf numFmtId="0" fontId="3" fillId="9" borderId="2" xfId="4" applyFont="1" applyFill="1" applyBorder="1" applyAlignment="1" applyProtection="1">
      <alignment horizontal="left" vertical="center" wrapText="1"/>
      <protection locked="0"/>
    </xf>
    <xf numFmtId="0" fontId="3" fillId="9" borderId="6" xfId="4" applyFont="1" applyFill="1" applyBorder="1" applyAlignment="1" applyProtection="1">
      <alignment horizontal="left" vertical="center" wrapText="1"/>
      <protection locked="0"/>
    </xf>
    <xf numFmtId="0" fontId="3" fillId="9" borderId="7" xfId="4" applyFont="1" applyFill="1" applyBorder="1" applyAlignment="1" applyProtection="1">
      <alignment horizontal="left" vertical="center" wrapText="1"/>
      <protection locked="0"/>
    </xf>
    <xf numFmtId="3" fontId="3" fillId="9" borderId="2" xfId="4" applyNumberFormat="1" applyFont="1" applyFill="1" applyBorder="1" applyAlignment="1">
      <alignment horizontal="left" vertical="center" wrapText="1"/>
    </xf>
    <xf numFmtId="3" fontId="3" fillId="9" borderId="6" xfId="4" applyNumberFormat="1" applyFont="1" applyFill="1" applyBorder="1" applyAlignment="1">
      <alignment horizontal="left" vertical="center" wrapText="1"/>
    </xf>
    <xf numFmtId="3" fontId="3" fillId="9" borderId="7" xfId="4" applyNumberFormat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2" fillId="9" borderId="45" xfId="4" applyFont="1" applyFill="1" applyBorder="1" applyAlignment="1">
      <alignment horizontal="center" vertical="center"/>
    </xf>
    <xf numFmtId="0" fontId="2" fillId="9" borderId="28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0" fontId="3" fillId="0" borderId="6" xfId="4" applyFont="1" applyFill="1" applyBorder="1" applyAlignment="1">
      <alignment horizontal="left" vertical="center" wrapText="1"/>
    </xf>
    <xf numFmtId="0" fontId="3" fillId="0" borderId="7" xfId="4" applyFont="1" applyFill="1" applyBorder="1" applyAlignment="1">
      <alignment horizontal="left" vertical="center" wrapText="1"/>
    </xf>
    <xf numFmtId="3" fontId="3" fillId="0" borderId="51" xfId="4" applyNumberFormat="1" applyFont="1" applyFill="1" applyBorder="1" applyAlignment="1">
      <alignment horizontal="left" wrapText="1"/>
    </xf>
    <xf numFmtId="3" fontId="3" fillId="0" borderId="37" xfId="4" applyNumberFormat="1" applyFont="1" applyFill="1" applyBorder="1" applyAlignment="1">
      <alignment horizontal="left" wrapText="1"/>
    </xf>
    <xf numFmtId="3" fontId="3" fillId="9" borderId="2" xfId="4" applyNumberFormat="1" applyFont="1" applyFill="1" applyBorder="1" applyAlignment="1" applyProtection="1">
      <alignment horizontal="left" vertical="center" wrapText="1"/>
      <protection locked="0"/>
    </xf>
    <xf numFmtId="3" fontId="3" fillId="9" borderId="6" xfId="4" applyNumberFormat="1" applyFont="1" applyFill="1" applyBorder="1" applyAlignment="1" applyProtection="1">
      <alignment horizontal="left" vertical="center" wrapText="1"/>
      <protection locked="0"/>
    </xf>
    <xf numFmtId="3" fontId="3" fillId="9" borderId="7" xfId="4" applyNumberFormat="1" applyFont="1" applyFill="1" applyBorder="1" applyAlignment="1" applyProtection="1">
      <alignment horizontal="left" vertical="center" wrapText="1"/>
      <protection locked="0"/>
    </xf>
    <xf numFmtId="3" fontId="3" fillId="0" borderId="2" xfId="4" applyNumberFormat="1" applyFont="1" applyBorder="1" applyAlignment="1">
      <alignment horizontal="center" vertical="center" wrapText="1"/>
    </xf>
    <xf numFmtId="3" fontId="3" fillId="0" borderId="6" xfId="4" applyNumberFormat="1" applyFont="1" applyBorder="1" applyAlignment="1">
      <alignment horizontal="center" vertical="center" wrapText="1"/>
    </xf>
    <xf numFmtId="3" fontId="3" fillId="0" borderId="7" xfId="4" applyNumberFormat="1" applyFont="1" applyBorder="1" applyAlignment="1">
      <alignment horizontal="center" vertical="center" wrapText="1"/>
    </xf>
    <xf numFmtId="0" fontId="3" fillId="0" borderId="50" xfId="4" applyFont="1" applyFill="1" applyBorder="1" applyAlignment="1">
      <alignment horizontal="left"/>
    </xf>
    <xf numFmtId="0" fontId="3" fillId="0" borderId="30" xfId="4" applyFont="1" applyFill="1" applyBorder="1" applyAlignment="1">
      <alignment horizontal="left"/>
    </xf>
    <xf numFmtId="0" fontId="3" fillId="0" borderId="6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23" fillId="5" borderId="0" xfId="4" applyFont="1" applyFill="1" applyAlignment="1">
      <alignment horizontal="left" vertical="center"/>
    </xf>
    <xf numFmtId="0" fontId="22" fillId="0" borderId="0" xfId="5" applyFont="1" applyAlignment="1" applyProtection="1">
      <alignment horizontal="center"/>
    </xf>
    <xf numFmtId="3" fontId="4" fillId="0" borderId="0" xfId="5" applyNumberFormat="1" applyFont="1" applyAlignment="1" applyProtection="1">
      <alignment horizontal="left" wrapText="1"/>
    </xf>
    <xf numFmtId="3" fontId="4" fillId="0" borderId="0" xfId="4" applyNumberFormat="1" applyFont="1" applyBorder="1" applyAlignment="1" applyProtection="1">
      <alignment horizontal="left" wrapText="1"/>
    </xf>
    <xf numFmtId="0" fontId="4" fillId="0" borderId="0" xfId="5" applyFont="1" applyAlignment="1" applyProtection="1">
      <alignment horizontal="left" wrapText="1"/>
    </xf>
    <xf numFmtId="0" fontId="4" fillId="4" borderId="0" xfId="5" applyFont="1" applyFill="1" applyAlignment="1" applyProtection="1">
      <alignment horizontal="left" wrapText="1"/>
      <protection locked="0"/>
    </xf>
    <xf numFmtId="0" fontId="9" fillId="0" borderId="10" xfId="0" applyFont="1" applyBorder="1" applyAlignment="1">
      <alignment horizontal="center" wrapText="1"/>
    </xf>
  </cellXfs>
  <cellStyles count="6">
    <cellStyle name="Денежный" xfId="2" builtinId="4"/>
    <cellStyle name="Обычный" xfId="0" builtinId="0"/>
    <cellStyle name="Обычный 2" xfId="4"/>
    <cellStyle name="Обычный_Cash flow три в одном" xfId="5"/>
    <cellStyle name="Процентный" xfId="3" builtinId="5"/>
    <cellStyle name="Финансовый" xfId="1" builtinId="3"/>
  </cellStyles>
  <dxfs count="68"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 style="thin">
          <color theme="0"/>
        </top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 style="thin">
          <color theme="0"/>
        </top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 style="thin">
          <color theme="0"/>
        </top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 style="thin">
          <color theme="0"/>
        </top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 style="thin">
          <color theme="0"/>
        </top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 style="thin">
          <color theme="0"/>
        </top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 style="thin">
          <color theme="0"/>
        </top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 style="thin">
          <color theme="0"/>
        </top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 style="thin">
          <color theme="0"/>
        </top>
        <bottom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CC99"/>
      <color rgb="FFFABD8A"/>
      <color rgb="FFF9B67F"/>
      <color rgb="FFFF6699"/>
      <color rgb="FFFFCCFF"/>
      <color rgb="FFFFE7FF"/>
      <color rgb="FFFFE5FF"/>
      <color rgb="FFFF3399"/>
      <color rgb="FFFFFF99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C99"/>
    <pageSetUpPr fitToPage="1"/>
  </sheetPr>
  <dimension ref="A1:O396"/>
  <sheetViews>
    <sheetView topLeftCell="A34" zoomScale="85" zoomScaleNormal="85" zoomScalePageLayoutView="81" workbookViewId="0">
      <selection activeCell="B21" sqref="B21"/>
    </sheetView>
  </sheetViews>
  <sheetFormatPr defaultRowHeight="15" x14ac:dyDescent="0.25"/>
  <cols>
    <col min="1" max="1" width="38" customWidth="1"/>
    <col min="2" max="2" width="24.42578125" customWidth="1"/>
    <col min="3" max="3" width="22.7109375" customWidth="1"/>
    <col min="4" max="5" width="20.7109375" customWidth="1"/>
    <col min="6" max="6" width="22.140625" customWidth="1"/>
    <col min="7" max="7" width="18.140625" bestFit="1" customWidth="1"/>
    <col min="9" max="9" width="17.140625" hidden="1" customWidth="1"/>
    <col min="10" max="11" width="0" hidden="1" customWidth="1"/>
  </cols>
  <sheetData>
    <row r="1" spans="1:15" ht="21" x14ac:dyDescent="0.35">
      <c r="A1" s="456" t="s">
        <v>5</v>
      </c>
      <c r="B1" s="456"/>
      <c r="C1" s="456"/>
      <c r="D1" s="456"/>
      <c r="E1" s="456"/>
      <c r="F1" s="456"/>
      <c r="G1" s="4"/>
      <c r="H1" s="4"/>
      <c r="I1" s="4"/>
      <c r="J1" s="4"/>
      <c r="K1" s="4"/>
      <c r="L1" s="445" t="s">
        <v>457</v>
      </c>
      <c r="M1" t="s">
        <v>459</v>
      </c>
    </row>
    <row r="2" spans="1:15" ht="18.75" x14ac:dyDescent="0.3">
      <c r="A2" s="113" t="s">
        <v>6</v>
      </c>
      <c r="B2" s="460"/>
      <c r="C2" s="461"/>
      <c r="D2" s="461"/>
      <c r="E2" s="461"/>
      <c r="F2" s="462"/>
      <c r="G2" s="4"/>
      <c r="H2" s="4"/>
      <c r="I2" s="4"/>
      <c r="J2" s="4"/>
      <c r="K2" s="4"/>
      <c r="L2" s="115" t="s">
        <v>457</v>
      </c>
      <c r="M2" s="112" t="s">
        <v>460</v>
      </c>
      <c r="N2" s="112"/>
      <c r="O2" s="112"/>
    </row>
    <row r="3" spans="1:15" ht="31.5" customHeight="1" x14ac:dyDescent="0.3">
      <c r="A3" s="103" t="s">
        <v>0</v>
      </c>
      <c r="B3" s="457" t="s">
        <v>637</v>
      </c>
      <c r="C3" s="458"/>
      <c r="D3" s="458"/>
      <c r="E3" s="458"/>
      <c r="F3" s="459"/>
      <c r="G3" s="4"/>
      <c r="H3" s="4"/>
      <c r="I3" s="4"/>
      <c r="J3" s="4"/>
      <c r="K3" s="4"/>
      <c r="L3" s="301" t="s">
        <v>458</v>
      </c>
      <c r="M3" s="4" t="s">
        <v>461</v>
      </c>
      <c r="N3" s="114"/>
      <c r="O3" s="114"/>
    </row>
    <row r="4" spans="1:15" ht="30" customHeight="1" x14ac:dyDescent="0.25">
      <c r="A4" s="104" t="s">
        <v>122</v>
      </c>
      <c r="B4" s="457" t="s">
        <v>640</v>
      </c>
      <c r="C4" s="458"/>
      <c r="D4" s="458"/>
      <c r="E4" s="458"/>
      <c r="F4" s="459"/>
      <c r="G4" s="4"/>
      <c r="H4" s="4"/>
      <c r="I4" s="4"/>
      <c r="J4" s="4"/>
      <c r="K4" s="4"/>
      <c r="L4" s="24" t="s">
        <v>458</v>
      </c>
      <c r="M4" t="s">
        <v>605</v>
      </c>
    </row>
    <row r="5" spans="1:15" ht="33" customHeight="1" x14ac:dyDescent="0.25">
      <c r="A5" s="103" t="s">
        <v>452</v>
      </c>
      <c r="B5" s="457" t="s">
        <v>641</v>
      </c>
      <c r="C5" s="458"/>
      <c r="D5" s="458"/>
      <c r="E5" s="458"/>
      <c r="F5" s="459"/>
      <c r="G5" s="4"/>
      <c r="H5" s="4"/>
      <c r="I5" s="4"/>
      <c r="J5" s="4"/>
      <c r="K5" s="4"/>
      <c r="L5" s="440" t="s">
        <v>458</v>
      </c>
      <c r="M5" s="441" t="s">
        <v>604</v>
      </c>
      <c r="N5" s="441"/>
      <c r="O5" s="441"/>
    </row>
    <row r="6" spans="1:15" ht="15.75" customHeight="1" x14ac:dyDescent="0.25">
      <c r="A6" s="103" t="s">
        <v>1</v>
      </c>
      <c r="B6" s="457" t="s">
        <v>419</v>
      </c>
      <c r="C6" s="458"/>
      <c r="D6" s="458"/>
      <c r="E6" s="458"/>
      <c r="F6" s="459"/>
      <c r="G6" s="4"/>
      <c r="H6" s="4"/>
      <c r="I6" s="4"/>
      <c r="J6" s="4"/>
      <c r="K6" s="4"/>
      <c r="L6" s="4" t="s">
        <v>458</v>
      </c>
      <c r="M6" t="s">
        <v>462</v>
      </c>
    </row>
    <row r="7" spans="1:15" ht="15.75" x14ac:dyDescent="0.25">
      <c r="A7" s="103" t="s">
        <v>451</v>
      </c>
      <c r="B7" s="457" t="s">
        <v>644</v>
      </c>
      <c r="C7" s="458"/>
      <c r="D7" s="458"/>
      <c r="E7" s="458"/>
      <c r="F7" s="459"/>
      <c r="G7" s="4"/>
      <c r="H7" s="4"/>
      <c r="I7" s="4"/>
      <c r="J7" s="4"/>
      <c r="K7" s="4"/>
      <c r="L7" s="4"/>
    </row>
    <row r="8" spans="1:15" ht="15.75" x14ac:dyDescent="0.25">
      <c r="A8" s="103" t="s">
        <v>2</v>
      </c>
      <c r="B8" s="457" t="s">
        <v>636</v>
      </c>
      <c r="C8" s="458"/>
      <c r="D8" s="458"/>
      <c r="E8" s="458"/>
      <c r="F8" s="459"/>
      <c r="G8" s="4"/>
      <c r="H8" s="4"/>
      <c r="I8" s="4"/>
      <c r="J8" s="4"/>
      <c r="K8" s="4"/>
      <c r="L8" s="4"/>
    </row>
    <row r="9" spans="1:15" ht="15.75" x14ac:dyDescent="0.25">
      <c r="A9" s="103" t="s">
        <v>3</v>
      </c>
      <c r="B9" s="457" t="s">
        <v>642</v>
      </c>
      <c r="C9" s="458"/>
      <c r="D9" s="458"/>
      <c r="E9" s="458"/>
      <c r="F9" s="459"/>
      <c r="G9" s="4"/>
      <c r="H9" s="4"/>
      <c r="I9" s="4"/>
      <c r="J9" s="4"/>
      <c r="K9" s="4"/>
      <c r="L9" s="4"/>
    </row>
    <row r="10" spans="1:15" ht="15.75" x14ac:dyDescent="0.25">
      <c r="A10" s="103" t="s">
        <v>4</v>
      </c>
      <c r="B10" s="466">
        <v>36617</v>
      </c>
      <c r="C10" s="458"/>
      <c r="D10" s="458"/>
      <c r="E10" s="458"/>
      <c r="F10" s="459"/>
      <c r="G10" s="4"/>
      <c r="H10" s="4"/>
      <c r="I10" s="4"/>
      <c r="J10" s="4"/>
      <c r="K10" s="4"/>
      <c r="L10" s="4"/>
    </row>
    <row r="11" spans="1:15" ht="42.75" customHeight="1" x14ac:dyDescent="0.25">
      <c r="A11" s="104" t="s">
        <v>121</v>
      </c>
      <c r="B11" s="467" t="s">
        <v>638</v>
      </c>
      <c r="C11" s="468"/>
      <c r="D11" s="468"/>
      <c r="E11" s="468"/>
      <c r="F11" s="469"/>
      <c r="G11" s="4"/>
      <c r="H11" s="4"/>
      <c r="I11" s="4"/>
      <c r="J11" s="4"/>
      <c r="K11" s="4"/>
      <c r="L11" s="4"/>
    </row>
    <row r="12" spans="1:15" ht="18.75" x14ac:dyDescent="0.25">
      <c r="A12" s="113" t="s">
        <v>347</v>
      </c>
      <c r="B12" s="118"/>
      <c r="C12" s="119"/>
      <c r="D12" s="119"/>
      <c r="E12" s="119"/>
      <c r="F12" s="120"/>
      <c r="G12" s="4"/>
      <c r="H12" s="4"/>
      <c r="I12" s="4"/>
      <c r="J12" s="4"/>
      <c r="K12" s="4"/>
      <c r="L12" s="4"/>
    </row>
    <row r="13" spans="1:15" ht="106.5" customHeight="1" x14ac:dyDescent="0.25">
      <c r="A13" s="104" t="s">
        <v>120</v>
      </c>
      <c r="B13" s="470" t="s">
        <v>639</v>
      </c>
      <c r="C13" s="471"/>
      <c r="D13" s="471"/>
      <c r="E13" s="471"/>
      <c r="F13" s="472"/>
      <c r="G13" s="4"/>
      <c r="H13" s="4"/>
      <c r="I13" s="4"/>
      <c r="J13" s="4"/>
      <c r="K13" s="4"/>
      <c r="L13" s="4"/>
    </row>
    <row r="14" spans="1:15" ht="46.5" customHeight="1" x14ac:dyDescent="0.25">
      <c r="A14" s="442" t="s">
        <v>123</v>
      </c>
      <c r="B14" s="443"/>
      <c r="C14" s="443"/>
      <c r="D14" s="443"/>
      <c r="E14" s="443"/>
      <c r="F14" s="443" t="s">
        <v>541</v>
      </c>
      <c r="G14" s="4"/>
      <c r="H14" s="4"/>
      <c r="I14" s="4"/>
      <c r="J14" s="4"/>
      <c r="K14" s="4"/>
      <c r="L14" s="4"/>
    </row>
    <row r="15" spans="1:15" ht="31.5" x14ac:dyDescent="0.25">
      <c r="A15" s="105" t="s">
        <v>18</v>
      </c>
      <c r="B15" s="290" t="s">
        <v>539</v>
      </c>
      <c r="C15" s="290"/>
      <c r="D15" s="290"/>
      <c r="E15" s="290"/>
      <c r="F15" s="121"/>
      <c r="H15" s="4"/>
      <c r="I15" s="4"/>
      <c r="J15" s="4"/>
      <c r="K15" s="4"/>
      <c r="L15" s="4"/>
    </row>
    <row r="16" spans="1:15" ht="31.5" x14ac:dyDescent="0.25">
      <c r="A16" s="106" t="s">
        <v>82</v>
      </c>
      <c r="B16" s="289">
        <v>300000000</v>
      </c>
      <c r="C16" s="290"/>
      <c r="D16" s="290"/>
      <c r="E16" s="290"/>
      <c r="F16" s="122"/>
    </row>
    <row r="17" spans="1:6" ht="31.5" x14ac:dyDescent="0.25">
      <c r="A17" s="106" t="s">
        <v>8</v>
      </c>
      <c r="B17" s="291" t="s">
        <v>346</v>
      </c>
      <c r="C17" s="291"/>
      <c r="D17" s="291"/>
      <c r="E17" s="291"/>
      <c r="F17" s="123"/>
    </row>
    <row r="18" spans="1:6" ht="37.5" customHeight="1" x14ac:dyDescent="0.25">
      <c r="A18" s="106" t="s">
        <v>83</v>
      </c>
      <c r="B18" s="293">
        <v>1</v>
      </c>
      <c r="C18" s="294"/>
      <c r="D18" s="294"/>
      <c r="E18" s="294"/>
      <c r="F18" s="124"/>
    </row>
    <row r="19" spans="1:6" ht="15.75" x14ac:dyDescent="0.25">
      <c r="A19" s="107" t="s">
        <v>445</v>
      </c>
      <c r="B19" s="435">
        <f>B16*B18</f>
        <v>300000000</v>
      </c>
      <c r="C19" s="435">
        <f t="shared" ref="C19:E19" si="0">C16*C18</f>
        <v>0</v>
      </c>
      <c r="D19" s="435">
        <f t="shared" si="0"/>
        <v>0</v>
      </c>
      <c r="E19" s="435">
        <f t="shared" si="0"/>
        <v>0</v>
      </c>
      <c r="F19" s="436">
        <f>SUM(B19:E19)</f>
        <v>300000000</v>
      </c>
    </row>
    <row r="20" spans="1:6" ht="15.75" x14ac:dyDescent="0.25">
      <c r="A20" s="106" t="s">
        <v>9</v>
      </c>
      <c r="B20" s="295">
        <v>0.05</v>
      </c>
      <c r="C20" s="296"/>
      <c r="D20" s="296"/>
      <c r="E20" s="296"/>
      <c r="F20" s="437">
        <f>D239/F19+C20*C19/F19+D20*D19/F19+E20*E19/F19</f>
        <v>0</v>
      </c>
    </row>
    <row r="21" spans="1:6" ht="15.75" x14ac:dyDescent="0.25">
      <c r="A21" s="106" t="s">
        <v>170</v>
      </c>
      <c r="B21" s="297">
        <v>60</v>
      </c>
      <c r="C21" s="298"/>
      <c r="D21" s="298"/>
      <c r="E21" s="298"/>
      <c r="F21" s="125"/>
    </row>
    <row r="22" spans="1:6" ht="15.75" x14ac:dyDescent="0.25">
      <c r="A22" s="106" t="s">
        <v>10</v>
      </c>
      <c r="B22" s="291" t="s">
        <v>100</v>
      </c>
      <c r="C22" s="291"/>
      <c r="D22" s="291"/>
      <c r="E22" s="291"/>
      <c r="F22" s="123"/>
    </row>
    <row r="23" spans="1:6" ht="15.75" x14ac:dyDescent="0.25">
      <c r="A23" s="106" t="s">
        <v>11</v>
      </c>
      <c r="B23" s="291" t="s">
        <v>110</v>
      </c>
      <c r="C23" s="291"/>
      <c r="D23" s="291"/>
      <c r="E23" s="291"/>
      <c r="F23" s="123"/>
    </row>
    <row r="24" spans="1:6" ht="15.75" x14ac:dyDescent="0.25">
      <c r="A24" s="106" t="s">
        <v>15</v>
      </c>
      <c r="B24" s="299">
        <v>43101</v>
      </c>
      <c r="C24" s="300"/>
      <c r="D24" s="300"/>
      <c r="E24" s="300"/>
      <c r="F24" s="438">
        <f>MIN(B24:E24)</f>
        <v>43101</v>
      </c>
    </row>
    <row r="25" spans="1:6" ht="15.75" x14ac:dyDescent="0.25">
      <c r="A25" s="106" t="s">
        <v>16</v>
      </c>
      <c r="B25" s="299">
        <v>44196</v>
      </c>
      <c r="C25" s="300"/>
      <c r="D25" s="300"/>
      <c r="E25" s="300"/>
      <c r="F25" s="438">
        <f>MAX(B25:E25)</f>
        <v>44196</v>
      </c>
    </row>
    <row r="26" spans="1:6" ht="15.75" x14ac:dyDescent="0.25">
      <c r="A26" s="106" t="s">
        <v>13</v>
      </c>
      <c r="B26" s="297">
        <v>0</v>
      </c>
      <c r="C26" s="298"/>
      <c r="D26" s="298"/>
      <c r="E26" s="298"/>
      <c r="F26" s="439">
        <f>MAX(B26:E26)</f>
        <v>0</v>
      </c>
    </row>
    <row r="27" spans="1:6" ht="15.75" x14ac:dyDescent="0.25">
      <c r="A27" s="106" t="s">
        <v>14</v>
      </c>
      <c r="B27" s="297">
        <v>0</v>
      </c>
      <c r="C27" s="298"/>
      <c r="D27" s="298"/>
      <c r="E27" s="298"/>
      <c r="F27" s="439">
        <f>MAX(B27:E27)</f>
        <v>0</v>
      </c>
    </row>
    <row r="28" spans="1:6" ht="30" customHeight="1" x14ac:dyDescent="0.25">
      <c r="A28" s="106" t="s">
        <v>17</v>
      </c>
      <c r="B28" s="299">
        <v>43101</v>
      </c>
      <c r="C28" s="300"/>
      <c r="D28" s="300"/>
      <c r="E28" s="300"/>
      <c r="F28" s="438">
        <f>MAX(B28:E28)</f>
        <v>43101</v>
      </c>
    </row>
    <row r="29" spans="1:6" ht="47.25" x14ac:dyDescent="0.25">
      <c r="A29" s="108" t="s">
        <v>542</v>
      </c>
      <c r="B29" s="289">
        <f>B19</f>
        <v>300000000</v>
      </c>
      <c r="C29" s="289">
        <f t="shared" ref="C29:E29" si="1">C19</f>
        <v>0</v>
      </c>
      <c r="D29" s="289">
        <f t="shared" si="1"/>
        <v>0</v>
      </c>
      <c r="E29" s="289">
        <f t="shared" si="1"/>
        <v>0</v>
      </c>
      <c r="F29" s="436">
        <f>SUM(B29:E29)</f>
        <v>300000000</v>
      </c>
    </row>
    <row r="30" spans="1:6" ht="15.75" x14ac:dyDescent="0.25">
      <c r="A30" s="108" t="s">
        <v>446</v>
      </c>
      <c r="B30" s="289"/>
      <c r="C30" s="290"/>
      <c r="D30" s="290"/>
      <c r="E30" s="290"/>
      <c r="F30" s="436">
        <f>SUM(B30:E30)</f>
        <v>0</v>
      </c>
    </row>
    <row r="31" spans="1:6" ht="15.75" x14ac:dyDescent="0.25">
      <c r="A31" s="108" t="s">
        <v>447</v>
      </c>
      <c r="B31" s="289"/>
      <c r="C31" s="290"/>
      <c r="D31" s="290"/>
      <c r="E31" s="290"/>
      <c r="F31" s="436">
        <f>SUM(B31:E31)</f>
        <v>0</v>
      </c>
    </row>
    <row r="32" spans="1:6" ht="63" customHeight="1" x14ac:dyDescent="0.25">
      <c r="A32" s="108" t="s">
        <v>12</v>
      </c>
      <c r="B32" s="291"/>
      <c r="C32" s="292"/>
      <c r="D32" s="292"/>
      <c r="E32" s="292"/>
      <c r="F32" s="123"/>
    </row>
    <row r="33" spans="1:11" ht="18.75" customHeight="1" x14ac:dyDescent="0.3">
      <c r="A33" s="116" t="s">
        <v>448</v>
      </c>
      <c r="B33" s="131"/>
      <c r="C33" s="131"/>
      <c r="D33" s="131"/>
      <c r="E33" s="473" t="s">
        <v>106</v>
      </c>
      <c r="F33" s="474"/>
      <c r="G33" s="6"/>
      <c r="H33" s="4"/>
      <c r="I33" s="21" t="s">
        <v>80</v>
      </c>
      <c r="J33" s="22" t="s">
        <v>114</v>
      </c>
      <c r="K33" s="19"/>
    </row>
    <row r="34" spans="1:11" ht="70.5" customHeight="1" x14ac:dyDescent="0.25">
      <c r="A34" s="111" t="s">
        <v>20</v>
      </c>
      <c r="B34" s="463" t="s">
        <v>41</v>
      </c>
      <c r="C34" s="464"/>
      <c r="D34" s="465"/>
      <c r="E34" s="475" t="s">
        <v>540</v>
      </c>
      <c r="F34" s="476"/>
      <c r="G34" s="5"/>
      <c r="H34" s="4"/>
      <c r="I34" s="20" t="e">
        <f>VLOOKUP(B34, 'Технический лист'!A18:A23, 2,FALSE)</f>
        <v>#REF!</v>
      </c>
      <c r="J34" s="20">
        <v>1</v>
      </c>
      <c r="K34" s="19"/>
    </row>
    <row r="35" spans="1:11" ht="34.5" customHeight="1" x14ac:dyDescent="0.25">
      <c r="A35" s="111" t="s">
        <v>449</v>
      </c>
      <c r="B35" s="463" t="s">
        <v>42</v>
      </c>
      <c r="C35" s="464"/>
      <c r="D35" s="465"/>
      <c r="E35" s="477" t="s">
        <v>540</v>
      </c>
      <c r="F35" s="478"/>
      <c r="G35" s="5"/>
      <c r="H35" s="4"/>
      <c r="I35" s="20" t="e">
        <f>VLOOKUP(B35, 'Технический лист'!A27:A29, 2,FALSE)</f>
        <v>#REF!</v>
      </c>
      <c r="J35" s="20">
        <v>1</v>
      </c>
      <c r="K35" s="19"/>
    </row>
    <row r="36" spans="1:11" ht="58.5" customHeight="1" x14ac:dyDescent="0.25">
      <c r="A36" s="111" t="s">
        <v>22</v>
      </c>
      <c r="B36" s="463" t="s">
        <v>43</v>
      </c>
      <c r="C36" s="464"/>
      <c r="D36" s="465"/>
      <c r="E36" s="477" t="s">
        <v>540</v>
      </c>
      <c r="F36" s="478"/>
      <c r="G36" s="4"/>
      <c r="H36" s="4"/>
      <c r="I36" s="20" t="e">
        <f>VLOOKUP(B36, 'Технический лист'!A33:A34, 2,FALSE)</f>
        <v>#REF!</v>
      </c>
      <c r="J36" s="20">
        <v>1</v>
      </c>
      <c r="K36" s="19"/>
    </row>
    <row r="37" spans="1:11" ht="94.5" customHeight="1" x14ac:dyDescent="0.25">
      <c r="A37" s="110" t="s">
        <v>54</v>
      </c>
      <c r="B37" s="463" t="s">
        <v>127</v>
      </c>
      <c r="C37" s="464"/>
      <c r="D37" s="465"/>
      <c r="E37" s="477" t="s">
        <v>540</v>
      </c>
      <c r="F37" s="478"/>
      <c r="G37" s="4"/>
      <c r="H37" s="4"/>
      <c r="I37" s="20" t="e">
        <f>VLOOKUP(B37, 'Технический лист'!A44:A51, 2,FALSE)</f>
        <v>#REF!</v>
      </c>
      <c r="J37" s="20">
        <v>1</v>
      </c>
      <c r="K37" s="19"/>
    </row>
    <row r="38" spans="1:11" ht="58.5" customHeight="1" x14ac:dyDescent="0.25">
      <c r="A38" s="111" t="s">
        <v>27</v>
      </c>
      <c r="B38" s="463" t="s">
        <v>95</v>
      </c>
      <c r="C38" s="464"/>
      <c r="D38" s="465"/>
      <c r="E38" s="477" t="s">
        <v>104</v>
      </c>
      <c r="F38" s="478" t="s">
        <v>104</v>
      </c>
      <c r="G38" s="4"/>
      <c r="H38" s="4"/>
      <c r="I38" s="20" t="e">
        <f>VLOOKUP(B38, 'Технический лист'!A55:A58, 2,FALSE)</f>
        <v>#REF!</v>
      </c>
      <c r="J38" s="20">
        <v>1</v>
      </c>
      <c r="K38" s="19"/>
    </row>
    <row r="39" spans="1:11" ht="81" customHeight="1" x14ac:dyDescent="0.25">
      <c r="A39" s="111" t="s">
        <v>31</v>
      </c>
      <c r="B39" s="463" t="s">
        <v>58</v>
      </c>
      <c r="C39" s="464"/>
      <c r="D39" s="465"/>
      <c r="E39" s="477" t="s">
        <v>105</v>
      </c>
      <c r="F39" s="478" t="s">
        <v>105</v>
      </c>
      <c r="G39" s="4"/>
      <c r="H39" s="4"/>
      <c r="I39" s="20" t="e">
        <f>VLOOKUP(B39, 'Технический лист'!A62:A65, 2,FALSE)</f>
        <v>#REF!</v>
      </c>
      <c r="J39" s="20">
        <v>1</v>
      </c>
      <c r="K39" s="19"/>
    </row>
    <row r="40" spans="1:11" ht="18.75" x14ac:dyDescent="0.3">
      <c r="A40" s="128" t="s">
        <v>453</v>
      </c>
      <c r="B40" s="129"/>
      <c r="C40" s="129"/>
      <c r="D40" s="129"/>
      <c r="E40" s="129"/>
      <c r="F40" s="129"/>
      <c r="G40" s="4"/>
      <c r="H40" s="4"/>
      <c r="I40" s="20"/>
      <c r="J40" s="20"/>
      <c r="K40" s="19"/>
    </row>
    <row r="41" spans="1:11" ht="63.75" customHeight="1" x14ac:dyDescent="0.25">
      <c r="A41" s="127" t="s">
        <v>23</v>
      </c>
      <c r="B41" s="463" t="s">
        <v>139</v>
      </c>
      <c r="C41" s="464"/>
      <c r="D41" s="464"/>
      <c r="E41" s="464"/>
      <c r="F41" s="465"/>
      <c r="G41" s="4"/>
      <c r="H41" s="4"/>
      <c r="I41" s="20" t="e">
        <f>VLOOKUP(B41, 'Технический лист'!A70:A72, 2,FALSE)</f>
        <v>#REF!</v>
      </c>
      <c r="J41" s="20">
        <v>2</v>
      </c>
      <c r="K41" s="19"/>
    </row>
    <row r="42" spans="1:11" ht="52.5" customHeight="1" x14ac:dyDescent="0.25">
      <c r="A42" s="126" t="s">
        <v>450</v>
      </c>
      <c r="B42" s="463" t="s">
        <v>49</v>
      </c>
      <c r="C42" s="464"/>
      <c r="D42" s="464"/>
      <c r="E42" s="464"/>
      <c r="F42" s="465"/>
      <c r="G42" s="4"/>
      <c r="H42" s="4"/>
      <c r="I42" s="20" t="e">
        <f>VLOOKUP(B42, 'Технический лист'!A74:A79, 2,FALSE)</f>
        <v>#REF!</v>
      </c>
      <c r="J42" s="20">
        <v>2</v>
      </c>
      <c r="K42" s="19"/>
    </row>
    <row r="43" spans="1:11" ht="70.5" customHeight="1" x14ac:dyDescent="0.25">
      <c r="A43" s="126" t="s">
        <v>26</v>
      </c>
      <c r="B43" s="463" t="s">
        <v>53</v>
      </c>
      <c r="C43" s="464"/>
      <c r="D43" s="464"/>
      <c r="E43" s="464"/>
      <c r="F43" s="465"/>
      <c r="G43" s="4"/>
      <c r="H43" s="4"/>
      <c r="I43" s="20" t="e">
        <f>VLOOKUP(B43, 'Технический лист'!A83:A86, 2,FALSE)</f>
        <v>#REF!</v>
      </c>
      <c r="J43" s="20">
        <v>2</v>
      </c>
      <c r="K43" s="19"/>
    </row>
    <row r="44" spans="1:11" ht="64.5" customHeight="1" x14ac:dyDescent="0.25">
      <c r="A44" s="126" t="s">
        <v>28</v>
      </c>
      <c r="B44" s="463" t="s">
        <v>161</v>
      </c>
      <c r="C44" s="464"/>
      <c r="D44" s="464"/>
      <c r="E44" s="464"/>
      <c r="F44" s="465"/>
      <c r="G44" s="4"/>
      <c r="H44" s="4"/>
      <c r="I44" s="20" t="e">
        <f>VLOOKUP(B44, 'Технический лист'!A90:A93, 2,FALSE)</f>
        <v>#REF!</v>
      </c>
      <c r="J44" s="20">
        <v>2</v>
      </c>
      <c r="K44" s="19"/>
    </row>
    <row r="45" spans="1:11" ht="65.25" customHeight="1" x14ac:dyDescent="0.25">
      <c r="A45" s="126" t="s">
        <v>29</v>
      </c>
      <c r="B45" s="463" t="s">
        <v>163</v>
      </c>
      <c r="C45" s="464"/>
      <c r="D45" s="464"/>
      <c r="E45" s="464"/>
      <c r="F45" s="465"/>
      <c r="G45" s="4"/>
      <c r="H45" s="4"/>
      <c r="I45" s="20" t="e">
        <f>VLOOKUP(B45, 'Технический лист'!A96:A98, 2,FALSE)</f>
        <v>#REF!</v>
      </c>
      <c r="J45" s="20">
        <v>2</v>
      </c>
      <c r="K45" s="19"/>
    </row>
    <row r="46" spans="1:11" ht="61.5" customHeight="1" x14ac:dyDescent="0.25">
      <c r="A46" s="126" t="s">
        <v>30</v>
      </c>
      <c r="B46" s="463" t="s">
        <v>148</v>
      </c>
      <c r="C46" s="464"/>
      <c r="D46" s="464"/>
      <c r="E46" s="464"/>
      <c r="F46" s="465"/>
      <c r="G46" s="4"/>
      <c r="H46" s="4"/>
      <c r="I46" s="20" t="e">
        <f>VLOOKUP(B46, 'Технический лист'!A101:A105, 2,FALSE)</f>
        <v>#REF!</v>
      </c>
      <c r="J46" s="20">
        <v>2</v>
      </c>
      <c r="K46" s="19"/>
    </row>
    <row r="47" spans="1:11" ht="31.5" customHeight="1" x14ac:dyDescent="0.25">
      <c r="A47" s="126" t="s">
        <v>32</v>
      </c>
      <c r="B47" s="463" t="s">
        <v>61</v>
      </c>
      <c r="C47" s="464"/>
      <c r="D47" s="464"/>
      <c r="E47" s="464"/>
      <c r="F47" s="465"/>
      <c r="G47" s="4"/>
      <c r="H47" s="4"/>
      <c r="I47" s="20" t="e">
        <f>VLOOKUP(B47, 'Технический лист'!A109:A113, 2,FALSE)</f>
        <v>#REF!</v>
      </c>
      <c r="J47" s="20">
        <v>2</v>
      </c>
      <c r="K47" s="19"/>
    </row>
    <row r="48" spans="1:11" ht="31.5" customHeight="1" x14ac:dyDescent="0.25">
      <c r="A48" s="126" t="s">
        <v>151</v>
      </c>
      <c r="B48" s="463" t="s">
        <v>160</v>
      </c>
      <c r="C48" s="464"/>
      <c r="D48" s="464"/>
      <c r="E48" s="464"/>
      <c r="F48" s="465"/>
      <c r="G48" s="4"/>
      <c r="H48" s="4"/>
      <c r="I48" s="20"/>
      <c r="J48" s="20"/>
      <c r="K48" s="19"/>
    </row>
    <row r="49" spans="1:12" ht="15.75" x14ac:dyDescent="0.25">
      <c r="A49" s="23"/>
      <c r="B49" s="482"/>
      <c r="C49" s="482"/>
      <c r="D49" s="482"/>
      <c r="E49" s="482"/>
      <c r="F49" s="482"/>
      <c r="G49" s="4"/>
      <c r="H49" s="4"/>
      <c r="I49" s="19"/>
      <c r="J49" s="19"/>
      <c r="K49" s="19"/>
    </row>
    <row r="50" spans="1:12" ht="15.75" x14ac:dyDescent="0.25">
      <c r="A50" s="109" t="s">
        <v>443</v>
      </c>
      <c r="B50" s="483"/>
      <c r="C50" s="484"/>
      <c r="D50" s="484"/>
      <c r="E50" s="484"/>
      <c r="F50" s="485"/>
      <c r="G50" s="4"/>
      <c r="H50" s="4"/>
      <c r="I50" s="19"/>
      <c r="J50" s="19"/>
      <c r="K50" s="19"/>
    </row>
    <row r="51" spans="1:12" s="4" customFormat="1" ht="15.75" x14ac:dyDescent="0.25">
      <c r="A51" s="109" t="s">
        <v>444</v>
      </c>
      <c r="B51" s="483"/>
      <c r="C51" s="484"/>
      <c r="D51" s="484"/>
      <c r="E51" s="484"/>
      <c r="F51" s="485"/>
      <c r="I51" s="19"/>
      <c r="J51" s="19"/>
      <c r="K51" s="19"/>
      <c r="L51"/>
    </row>
    <row r="52" spans="1:12" s="4" customFormat="1" ht="15.75" x14ac:dyDescent="0.25">
      <c r="A52" s="109" t="s">
        <v>37</v>
      </c>
      <c r="B52" s="479"/>
      <c r="C52" s="480"/>
      <c r="D52" s="480"/>
      <c r="E52" s="480"/>
      <c r="F52" s="481"/>
      <c r="I52" s="19"/>
      <c r="J52" s="19"/>
      <c r="K52" s="19"/>
      <c r="L52"/>
    </row>
    <row r="57" spans="1:12" s="7" customFormat="1" ht="15.75" x14ac:dyDescent="0.25"/>
    <row r="58" spans="1:12" s="7" customFormat="1" ht="15.75" x14ac:dyDescent="0.25">
      <c r="A58" s="25"/>
      <c r="B58" s="26"/>
    </row>
    <row r="59" spans="1:12" s="7" customFormat="1" ht="15.75" x14ac:dyDescent="0.25"/>
    <row r="60" spans="1:12" s="4" customFormat="1" ht="15.75" x14ac:dyDescent="0.25">
      <c r="A60"/>
      <c r="B60"/>
      <c r="C60"/>
      <c r="D60"/>
      <c r="E60"/>
      <c r="F60"/>
      <c r="G60"/>
      <c r="H60"/>
      <c r="L60"/>
    </row>
    <row r="61" spans="1:12" s="4" customFormat="1" ht="15.75" x14ac:dyDescent="0.25">
      <c r="A61"/>
      <c r="B61"/>
      <c r="C61"/>
      <c r="D61"/>
      <c r="E61"/>
      <c r="F61"/>
      <c r="G61"/>
      <c r="H61"/>
      <c r="L61"/>
    </row>
    <row r="62" spans="1:12" s="4" customFormat="1" ht="15.75" x14ac:dyDescent="0.25">
      <c r="A62"/>
      <c r="B62"/>
      <c r="C62"/>
      <c r="D62"/>
      <c r="E62"/>
      <c r="F62"/>
      <c r="G62"/>
      <c r="H62"/>
      <c r="L62"/>
    </row>
    <row r="65" s="24" customFormat="1" ht="15.75" x14ac:dyDescent="0.25"/>
    <row r="66" s="24" customFormat="1" ht="15.75" x14ac:dyDescent="0.25"/>
    <row r="67" s="24" customFormat="1" ht="15.75" x14ac:dyDescent="0.25"/>
    <row r="68" s="24" customFormat="1" ht="15.75" x14ac:dyDescent="0.25"/>
    <row r="136" s="7" customFormat="1" ht="15.75" x14ac:dyDescent="0.25"/>
    <row r="194" s="7" customFormat="1" ht="15.75" x14ac:dyDescent="0.25"/>
    <row r="242" s="7" customFormat="1" ht="15.75" x14ac:dyDescent="0.25"/>
    <row r="262" s="7" customFormat="1" ht="15.75" x14ac:dyDescent="0.25"/>
    <row r="356" s="7" customFormat="1" ht="15.75" x14ac:dyDescent="0.25"/>
    <row r="394" spans="6:12" s="4" customFormat="1" ht="15.75" x14ac:dyDescent="0.25">
      <c r="F394"/>
      <c r="G394"/>
      <c r="H394"/>
      <c r="I394"/>
      <c r="J394"/>
      <c r="K394"/>
      <c r="L394"/>
    </row>
    <row r="395" spans="6:12" s="4" customFormat="1" ht="15.75" x14ac:dyDescent="0.25">
      <c r="F395"/>
      <c r="G395"/>
      <c r="H395"/>
      <c r="I395"/>
      <c r="J395"/>
      <c r="K395"/>
      <c r="L395"/>
    </row>
    <row r="396" spans="6:12" s="4" customFormat="1" ht="15.75" x14ac:dyDescent="0.25">
      <c r="F396"/>
      <c r="G396"/>
      <c r="H396"/>
      <c r="I396"/>
      <c r="J396"/>
      <c r="K396"/>
      <c r="L396"/>
    </row>
  </sheetData>
  <sheetProtection formatCells="0" formatColumns="0" formatRows="0" selectLockedCells="1"/>
  <dataConsolidate/>
  <mergeCells count="36">
    <mergeCell ref="B44:F44"/>
    <mergeCell ref="B45:F45"/>
    <mergeCell ref="B46:F46"/>
    <mergeCell ref="B52:F52"/>
    <mergeCell ref="B47:F47"/>
    <mergeCell ref="B48:F48"/>
    <mergeCell ref="B49:F49"/>
    <mergeCell ref="B50:F50"/>
    <mergeCell ref="B51:F51"/>
    <mergeCell ref="B39:D39"/>
    <mergeCell ref="E39:F39"/>
    <mergeCell ref="B41:F41"/>
    <mergeCell ref="B42:F42"/>
    <mergeCell ref="B43:F43"/>
    <mergeCell ref="B35:D35"/>
    <mergeCell ref="B36:D36"/>
    <mergeCell ref="B37:D37"/>
    <mergeCell ref="B38:D38"/>
    <mergeCell ref="E38:F38"/>
    <mergeCell ref="E35:F35"/>
    <mergeCell ref="E36:F36"/>
    <mergeCell ref="E37:F37"/>
    <mergeCell ref="B34:D34"/>
    <mergeCell ref="B7:F7"/>
    <mergeCell ref="B8:F8"/>
    <mergeCell ref="B9:F9"/>
    <mergeCell ref="B10:F10"/>
    <mergeCell ref="B11:F11"/>
    <mergeCell ref="B13:F13"/>
    <mergeCell ref="E33:F33"/>
    <mergeCell ref="E34:F34"/>
    <mergeCell ref="B6:F6"/>
    <mergeCell ref="B2:F2"/>
    <mergeCell ref="B3:F3"/>
    <mergeCell ref="B4:F4"/>
    <mergeCell ref="B5:F5"/>
  </mergeCells>
  <printOptions horizontalCentered="1"/>
  <pageMargins left="0.59055118110236227" right="0.31496062992125984" top="0.74803149606299213" bottom="0.74803149606299213" header="0.31496062992125984" footer="0.31496062992125984"/>
  <pageSetup paperSize="9" scale="60" fitToHeight="2" orientation="portrait" r:id="rId1"/>
  <headerFooter alignWithMargins="0"/>
  <rowBreaks count="2" manualBreakCount="2">
    <brk id="32" max="16383" man="1"/>
    <brk id="52" max="16383" man="1"/>
  </rowBreak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'Технический лист'!$A$231:$A$234</xm:f>
          </x14:formula1>
          <xm:sqref>B17:E17</xm:sqref>
        </x14:dataValidation>
        <x14:dataValidation type="list" allowBlank="1" showInputMessage="1" showErrorMessage="1">
          <x14:formula1>
            <xm:f>'Технический лист'!$A$2:$A$8</xm:f>
          </x14:formula1>
          <xm:sqref>B22:E23</xm:sqref>
        </x14:dataValidation>
        <x14:dataValidation type="list" allowBlank="1" showInputMessage="1" showErrorMessage="1">
          <x14:formula1>
            <xm:f>'Технический лист'!$A$18:$A$23</xm:f>
          </x14:formula1>
          <xm:sqref>B34:D34</xm:sqref>
        </x14:dataValidation>
        <x14:dataValidation type="list" allowBlank="1" showInputMessage="1" showErrorMessage="1">
          <x14:formula1>
            <xm:f>'Технический лист'!$A$139:$A$226</xm:f>
          </x14:formula1>
          <xm:sqref>B6</xm:sqref>
        </x14:dataValidation>
        <x14:dataValidation type="list" allowBlank="1" showInputMessage="1" showErrorMessage="1">
          <x14:formula1>
            <xm:f>'Технический лист'!$A$260:$A$267</xm:f>
          </x14:formula1>
          <xm:sqref>B48:F48</xm:sqref>
        </x14:dataValidation>
        <x14:dataValidation type="list" allowBlank="1" showInputMessage="1" showErrorMessage="1">
          <x14:formula1>
            <xm:f>'Технический лист'!$A$27:$A$29</xm:f>
          </x14:formula1>
          <xm:sqref>B35</xm:sqref>
        </x14:dataValidation>
        <x14:dataValidation type="list" allowBlank="1" showInputMessage="1" showErrorMessage="1">
          <x14:formula1>
            <xm:f>'Технический лист'!$A$33:$A$34</xm:f>
          </x14:formula1>
          <xm:sqref>B36</xm:sqref>
        </x14:dataValidation>
        <x14:dataValidation type="list" allowBlank="1" showInputMessage="1" showErrorMessage="1">
          <x14:formula1>
            <xm:f>'Технический лист'!$A$44:$A$51</xm:f>
          </x14:formula1>
          <xm:sqref>B37:D37</xm:sqref>
        </x14:dataValidation>
        <x14:dataValidation type="list" allowBlank="1" showInputMessage="1" showErrorMessage="1">
          <x14:formula1>
            <xm:f>'Технический лист'!$A$55:$A$58</xm:f>
          </x14:formula1>
          <xm:sqref>B38:D38</xm:sqref>
        </x14:dataValidation>
        <x14:dataValidation type="list" allowBlank="1" showInputMessage="1" showErrorMessage="1">
          <x14:formula1>
            <xm:f>'Технический лист'!$A$70:$A$72</xm:f>
          </x14:formula1>
          <xm:sqref>B41:F41</xm:sqref>
        </x14:dataValidation>
        <x14:dataValidation type="list" allowBlank="1" showInputMessage="1" showErrorMessage="1">
          <x14:formula1>
            <xm:f>'Технический лист'!$A$83:$A$86</xm:f>
          </x14:formula1>
          <xm:sqref>B43:F43</xm:sqref>
        </x14:dataValidation>
        <x14:dataValidation type="list" allowBlank="1" showInputMessage="1" showErrorMessage="1">
          <x14:formula1>
            <xm:f>'Технический лист'!$A$76:$A$79</xm:f>
          </x14:formula1>
          <xm:sqref>B42:F42</xm:sqref>
        </x14:dataValidation>
        <x14:dataValidation type="list" allowBlank="1" showInputMessage="1" showErrorMessage="1">
          <x14:formula1>
            <xm:f>'Технический лист'!$A$96:$A$98</xm:f>
          </x14:formula1>
          <xm:sqref>B45:F45</xm:sqref>
        </x14:dataValidation>
        <x14:dataValidation type="list" allowBlank="1" showInputMessage="1" showErrorMessage="1">
          <x14:formula1>
            <xm:f>'Технический лист'!$A$90:$A$93</xm:f>
          </x14:formula1>
          <xm:sqref>B44:F44</xm:sqref>
        </x14:dataValidation>
        <x14:dataValidation type="list" allowBlank="1" showInputMessage="1" showErrorMessage="1">
          <x14:formula1>
            <xm:f>'Технический лист'!$A$281:$A$288</xm:f>
          </x14:formula1>
          <xm:sqref>B15:E15</xm:sqref>
        </x14:dataValidation>
        <x14:dataValidation type="list" allowBlank="1" showInputMessage="1" showErrorMessage="1">
          <x14:formula1>
            <xm:f>'Технический лист'!A62:A65</xm:f>
          </x14:formula1>
          <xm:sqref>B39:D39</xm:sqref>
        </x14:dataValidation>
        <x14:dataValidation type="list" allowBlank="1" showInputMessage="1" showErrorMessage="1">
          <x14:formula1>
            <xm:f>'Технический лист'!A109:A113</xm:f>
          </x14:formula1>
          <xm:sqref>B47:F47</xm:sqref>
        </x14:dataValidation>
        <x14:dataValidation type="list" allowBlank="1" showInputMessage="1" showErrorMessage="1">
          <x14:formula1>
            <xm:f>'Технический лист'!A102:A105</xm:f>
          </x14:formula1>
          <xm:sqref>B46:F46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CC99"/>
    <pageSetUpPr fitToPage="1"/>
  </sheetPr>
  <dimension ref="A1:EV343"/>
  <sheetViews>
    <sheetView topLeftCell="A123" zoomScale="92" zoomScaleNormal="92" zoomScaleSheetLayoutView="101" workbookViewId="0">
      <selection activeCell="E296" sqref="E296"/>
    </sheetView>
  </sheetViews>
  <sheetFormatPr defaultRowHeight="12.75" outlineLevelRow="2" x14ac:dyDescent="0.25"/>
  <cols>
    <col min="1" max="1" width="8.140625" style="28" customWidth="1"/>
    <col min="2" max="2" width="33.5703125" style="28" customWidth="1"/>
    <col min="3" max="3" width="12.140625" style="28" customWidth="1"/>
    <col min="4" max="4" width="13.5703125" style="28" customWidth="1"/>
    <col min="5" max="5" width="17.140625" style="28" customWidth="1"/>
    <col min="6" max="6" width="20.7109375" style="28" customWidth="1"/>
    <col min="7" max="7" width="17.5703125" style="28" customWidth="1"/>
    <col min="8" max="8" width="15.140625" style="28" customWidth="1"/>
    <col min="9" max="9" width="12.5703125" style="28" customWidth="1"/>
    <col min="10" max="10" width="12.42578125" style="28" customWidth="1"/>
    <col min="11" max="11" width="12.140625" style="28" customWidth="1"/>
    <col min="12" max="152" width="11.7109375" style="28" customWidth="1"/>
    <col min="153" max="256" width="9.140625" style="28"/>
    <col min="257" max="257" width="7.28515625" style="28" customWidth="1"/>
    <col min="258" max="258" width="35.85546875" style="28" customWidth="1"/>
    <col min="259" max="259" width="9" style="28" customWidth="1"/>
    <col min="260" max="260" width="13.5703125" style="28" customWidth="1"/>
    <col min="261" max="261" width="11.5703125" style="28" customWidth="1"/>
    <col min="262" max="262" width="19" style="28" customWidth="1"/>
    <col min="263" max="263" width="13.28515625" style="28" customWidth="1"/>
    <col min="264" max="264" width="16.5703125" style="28" customWidth="1"/>
    <col min="265" max="265" width="15.5703125" style="28" customWidth="1"/>
    <col min="266" max="266" width="14.42578125" style="28" customWidth="1"/>
    <col min="267" max="267" width="13.140625" style="28" customWidth="1"/>
    <col min="268" max="268" width="10.85546875" style="28" customWidth="1"/>
    <col min="269" max="269" width="13.7109375" style="28" customWidth="1"/>
    <col min="270" max="512" width="9.140625" style="28"/>
    <col min="513" max="513" width="7.28515625" style="28" customWidth="1"/>
    <col min="514" max="514" width="35.85546875" style="28" customWidth="1"/>
    <col min="515" max="515" width="9" style="28" customWidth="1"/>
    <col min="516" max="516" width="13.5703125" style="28" customWidth="1"/>
    <col min="517" max="517" width="11.5703125" style="28" customWidth="1"/>
    <col min="518" max="518" width="19" style="28" customWidth="1"/>
    <col min="519" max="519" width="13.28515625" style="28" customWidth="1"/>
    <col min="520" max="520" width="16.5703125" style="28" customWidth="1"/>
    <col min="521" max="521" width="15.5703125" style="28" customWidth="1"/>
    <col min="522" max="522" width="14.42578125" style="28" customWidth="1"/>
    <col min="523" max="523" width="13.140625" style="28" customWidth="1"/>
    <col min="524" max="524" width="10.85546875" style="28" customWidth="1"/>
    <col min="525" max="525" width="13.7109375" style="28" customWidth="1"/>
    <col min="526" max="768" width="9.140625" style="28"/>
    <col min="769" max="769" width="7.28515625" style="28" customWidth="1"/>
    <col min="770" max="770" width="35.85546875" style="28" customWidth="1"/>
    <col min="771" max="771" width="9" style="28" customWidth="1"/>
    <col min="772" max="772" width="13.5703125" style="28" customWidth="1"/>
    <col min="773" max="773" width="11.5703125" style="28" customWidth="1"/>
    <col min="774" max="774" width="19" style="28" customWidth="1"/>
    <col min="775" max="775" width="13.28515625" style="28" customWidth="1"/>
    <col min="776" max="776" width="16.5703125" style="28" customWidth="1"/>
    <col min="777" max="777" width="15.5703125" style="28" customWidth="1"/>
    <col min="778" max="778" width="14.42578125" style="28" customWidth="1"/>
    <col min="779" max="779" width="13.140625" style="28" customWidth="1"/>
    <col min="780" max="780" width="10.85546875" style="28" customWidth="1"/>
    <col min="781" max="781" width="13.7109375" style="28" customWidth="1"/>
    <col min="782" max="1024" width="9.140625" style="28"/>
    <col min="1025" max="1025" width="7.28515625" style="28" customWidth="1"/>
    <col min="1026" max="1026" width="35.85546875" style="28" customWidth="1"/>
    <col min="1027" max="1027" width="9" style="28" customWidth="1"/>
    <col min="1028" max="1028" width="13.5703125" style="28" customWidth="1"/>
    <col min="1029" max="1029" width="11.5703125" style="28" customWidth="1"/>
    <col min="1030" max="1030" width="19" style="28" customWidth="1"/>
    <col min="1031" max="1031" width="13.28515625" style="28" customWidth="1"/>
    <col min="1032" max="1032" width="16.5703125" style="28" customWidth="1"/>
    <col min="1033" max="1033" width="15.5703125" style="28" customWidth="1"/>
    <col min="1034" max="1034" width="14.42578125" style="28" customWidth="1"/>
    <col min="1035" max="1035" width="13.140625" style="28" customWidth="1"/>
    <col min="1036" max="1036" width="10.85546875" style="28" customWidth="1"/>
    <col min="1037" max="1037" width="13.7109375" style="28" customWidth="1"/>
    <col min="1038" max="1280" width="9.140625" style="28"/>
    <col min="1281" max="1281" width="7.28515625" style="28" customWidth="1"/>
    <col min="1282" max="1282" width="35.85546875" style="28" customWidth="1"/>
    <col min="1283" max="1283" width="9" style="28" customWidth="1"/>
    <col min="1284" max="1284" width="13.5703125" style="28" customWidth="1"/>
    <col min="1285" max="1285" width="11.5703125" style="28" customWidth="1"/>
    <col min="1286" max="1286" width="19" style="28" customWidth="1"/>
    <col min="1287" max="1287" width="13.28515625" style="28" customWidth="1"/>
    <col min="1288" max="1288" width="16.5703125" style="28" customWidth="1"/>
    <col min="1289" max="1289" width="15.5703125" style="28" customWidth="1"/>
    <col min="1290" max="1290" width="14.42578125" style="28" customWidth="1"/>
    <col min="1291" max="1291" width="13.140625" style="28" customWidth="1"/>
    <col min="1292" max="1292" width="10.85546875" style="28" customWidth="1"/>
    <col min="1293" max="1293" width="13.7109375" style="28" customWidth="1"/>
    <col min="1294" max="1536" width="9.140625" style="28"/>
    <col min="1537" max="1537" width="7.28515625" style="28" customWidth="1"/>
    <col min="1538" max="1538" width="35.85546875" style="28" customWidth="1"/>
    <col min="1539" max="1539" width="9" style="28" customWidth="1"/>
    <col min="1540" max="1540" width="13.5703125" style="28" customWidth="1"/>
    <col min="1541" max="1541" width="11.5703125" style="28" customWidth="1"/>
    <col min="1542" max="1542" width="19" style="28" customWidth="1"/>
    <col min="1543" max="1543" width="13.28515625" style="28" customWidth="1"/>
    <col min="1544" max="1544" width="16.5703125" style="28" customWidth="1"/>
    <col min="1545" max="1545" width="15.5703125" style="28" customWidth="1"/>
    <col min="1546" max="1546" width="14.42578125" style="28" customWidth="1"/>
    <col min="1547" max="1547" width="13.140625" style="28" customWidth="1"/>
    <col min="1548" max="1548" width="10.85546875" style="28" customWidth="1"/>
    <col min="1549" max="1549" width="13.7109375" style="28" customWidth="1"/>
    <col min="1550" max="1792" width="9.140625" style="28"/>
    <col min="1793" max="1793" width="7.28515625" style="28" customWidth="1"/>
    <col min="1794" max="1794" width="35.85546875" style="28" customWidth="1"/>
    <col min="1795" max="1795" width="9" style="28" customWidth="1"/>
    <col min="1796" max="1796" width="13.5703125" style="28" customWidth="1"/>
    <col min="1797" max="1797" width="11.5703125" style="28" customWidth="1"/>
    <col min="1798" max="1798" width="19" style="28" customWidth="1"/>
    <col min="1799" max="1799" width="13.28515625" style="28" customWidth="1"/>
    <col min="1800" max="1800" width="16.5703125" style="28" customWidth="1"/>
    <col min="1801" max="1801" width="15.5703125" style="28" customWidth="1"/>
    <col min="1802" max="1802" width="14.42578125" style="28" customWidth="1"/>
    <col min="1803" max="1803" width="13.140625" style="28" customWidth="1"/>
    <col min="1804" max="1804" width="10.85546875" style="28" customWidth="1"/>
    <col min="1805" max="1805" width="13.7109375" style="28" customWidth="1"/>
    <col min="1806" max="2048" width="9.140625" style="28"/>
    <col min="2049" max="2049" width="7.28515625" style="28" customWidth="1"/>
    <col min="2050" max="2050" width="35.85546875" style="28" customWidth="1"/>
    <col min="2051" max="2051" width="9" style="28" customWidth="1"/>
    <col min="2052" max="2052" width="13.5703125" style="28" customWidth="1"/>
    <col min="2053" max="2053" width="11.5703125" style="28" customWidth="1"/>
    <col min="2054" max="2054" width="19" style="28" customWidth="1"/>
    <col min="2055" max="2055" width="13.28515625" style="28" customWidth="1"/>
    <col min="2056" max="2056" width="16.5703125" style="28" customWidth="1"/>
    <col min="2057" max="2057" width="15.5703125" style="28" customWidth="1"/>
    <col min="2058" max="2058" width="14.42578125" style="28" customWidth="1"/>
    <col min="2059" max="2059" width="13.140625" style="28" customWidth="1"/>
    <col min="2060" max="2060" width="10.85546875" style="28" customWidth="1"/>
    <col min="2061" max="2061" width="13.7109375" style="28" customWidth="1"/>
    <col min="2062" max="2304" width="9.140625" style="28"/>
    <col min="2305" max="2305" width="7.28515625" style="28" customWidth="1"/>
    <col min="2306" max="2306" width="35.85546875" style="28" customWidth="1"/>
    <col min="2307" max="2307" width="9" style="28" customWidth="1"/>
    <col min="2308" max="2308" width="13.5703125" style="28" customWidth="1"/>
    <col min="2309" max="2309" width="11.5703125" style="28" customWidth="1"/>
    <col min="2310" max="2310" width="19" style="28" customWidth="1"/>
    <col min="2311" max="2311" width="13.28515625" style="28" customWidth="1"/>
    <col min="2312" max="2312" width="16.5703125" style="28" customWidth="1"/>
    <col min="2313" max="2313" width="15.5703125" style="28" customWidth="1"/>
    <col min="2314" max="2314" width="14.42578125" style="28" customWidth="1"/>
    <col min="2315" max="2315" width="13.140625" style="28" customWidth="1"/>
    <col min="2316" max="2316" width="10.85546875" style="28" customWidth="1"/>
    <col min="2317" max="2317" width="13.7109375" style="28" customWidth="1"/>
    <col min="2318" max="2560" width="9.140625" style="28"/>
    <col min="2561" max="2561" width="7.28515625" style="28" customWidth="1"/>
    <col min="2562" max="2562" width="35.85546875" style="28" customWidth="1"/>
    <col min="2563" max="2563" width="9" style="28" customWidth="1"/>
    <col min="2564" max="2564" width="13.5703125" style="28" customWidth="1"/>
    <col min="2565" max="2565" width="11.5703125" style="28" customWidth="1"/>
    <col min="2566" max="2566" width="19" style="28" customWidth="1"/>
    <col min="2567" max="2567" width="13.28515625" style="28" customWidth="1"/>
    <col min="2568" max="2568" width="16.5703125" style="28" customWidth="1"/>
    <col min="2569" max="2569" width="15.5703125" style="28" customWidth="1"/>
    <col min="2570" max="2570" width="14.42578125" style="28" customWidth="1"/>
    <col min="2571" max="2571" width="13.140625" style="28" customWidth="1"/>
    <col min="2572" max="2572" width="10.85546875" style="28" customWidth="1"/>
    <col min="2573" max="2573" width="13.7109375" style="28" customWidth="1"/>
    <col min="2574" max="2816" width="9.140625" style="28"/>
    <col min="2817" max="2817" width="7.28515625" style="28" customWidth="1"/>
    <col min="2818" max="2818" width="35.85546875" style="28" customWidth="1"/>
    <col min="2819" max="2819" width="9" style="28" customWidth="1"/>
    <col min="2820" max="2820" width="13.5703125" style="28" customWidth="1"/>
    <col min="2821" max="2821" width="11.5703125" style="28" customWidth="1"/>
    <col min="2822" max="2822" width="19" style="28" customWidth="1"/>
    <col min="2823" max="2823" width="13.28515625" style="28" customWidth="1"/>
    <col min="2824" max="2824" width="16.5703125" style="28" customWidth="1"/>
    <col min="2825" max="2825" width="15.5703125" style="28" customWidth="1"/>
    <col min="2826" max="2826" width="14.42578125" style="28" customWidth="1"/>
    <col min="2827" max="2827" width="13.140625" style="28" customWidth="1"/>
    <col min="2828" max="2828" width="10.85546875" style="28" customWidth="1"/>
    <col min="2829" max="2829" width="13.7109375" style="28" customWidth="1"/>
    <col min="2830" max="3072" width="9.140625" style="28"/>
    <col min="3073" max="3073" width="7.28515625" style="28" customWidth="1"/>
    <col min="3074" max="3074" width="35.85546875" style="28" customWidth="1"/>
    <col min="3075" max="3075" width="9" style="28" customWidth="1"/>
    <col min="3076" max="3076" width="13.5703125" style="28" customWidth="1"/>
    <col min="3077" max="3077" width="11.5703125" style="28" customWidth="1"/>
    <col min="3078" max="3078" width="19" style="28" customWidth="1"/>
    <col min="3079" max="3079" width="13.28515625" style="28" customWidth="1"/>
    <col min="3080" max="3080" width="16.5703125" style="28" customWidth="1"/>
    <col min="3081" max="3081" width="15.5703125" style="28" customWidth="1"/>
    <col min="3082" max="3082" width="14.42578125" style="28" customWidth="1"/>
    <col min="3083" max="3083" width="13.140625" style="28" customWidth="1"/>
    <col min="3084" max="3084" width="10.85546875" style="28" customWidth="1"/>
    <col min="3085" max="3085" width="13.7109375" style="28" customWidth="1"/>
    <col min="3086" max="3328" width="9.140625" style="28"/>
    <col min="3329" max="3329" width="7.28515625" style="28" customWidth="1"/>
    <col min="3330" max="3330" width="35.85546875" style="28" customWidth="1"/>
    <col min="3331" max="3331" width="9" style="28" customWidth="1"/>
    <col min="3332" max="3332" width="13.5703125" style="28" customWidth="1"/>
    <col min="3333" max="3333" width="11.5703125" style="28" customWidth="1"/>
    <col min="3334" max="3334" width="19" style="28" customWidth="1"/>
    <col min="3335" max="3335" width="13.28515625" style="28" customWidth="1"/>
    <col min="3336" max="3336" width="16.5703125" style="28" customWidth="1"/>
    <col min="3337" max="3337" width="15.5703125" style="28" customWidth="1"/>
    <col min="3338" max="3338" width="14.42578125" style="28" customWidth="1"/>
    <col min="3339" max="3339" width="13.140625" style="28" customWidth="1"/>
    <col min="3340" max="3340" width="10.85546875" style="28" customWidth="1"/>
    <col min="3341" max="3341" width="13.7109375" style="28" customWidth="1"/>
    <col min="3342" max="3584" width="9.140625" style="28"/>
    <col min="3585" max="3585" width="7.28515625" style="28" customWidth="1"/>
    <col min="3586" max="3586" width="35.85546875" style="28" customWidth="1"/>
    <col min="3587" max="3587" width="9" style="28" customWidth="1"/>
    <col min="3588" max="3588" width="13.5703125" style="28" customWidth="1"/>
    <col min="3589" max="3589" width="11.5703125" style="28" customWidth="1"/>
    <col min="3590" max="3590" width="19" style="28" customWidth="1"/>
    <col min="3591" max="3591" width="13.28515625" style="28" customWidth="1"/>
    <col min="3592" max="3592" width="16.5703125" style="28" customWidth="1"/>
    <col min="3593" max="3593" width="15.5703125" style="28" customWidth="1"/>
    <col min="3594" max="3594" width="14.42578125" style="28" customWidth="1"/>
    <col min="3595" max="3595" width="13.140625" style="28" customWidth="1"/>
    <col min="3596" max="3596" width="10.85546875" style="28" customWidth="1"/>
    <col min="3597" max="3597" width="13.7109375" style="28" customWidth="1"/>
    <col min="3598" max="3840" width="9.140625" style="28"/>
    <col min="3841" max="3841" width="7.28515625" style="28" customWidth="1"/>
    <col min="3842" max="3842" width="35.85546875" style="28" customWidth="1"/>
    <col min="3843" max="3843" width="9" style="28" customWidth="1"/>
    <col min="3844" max="3844" width="13.5703125" style="28" customWidth="1"/>
    <col min="3845" max="3845" width="11.5703125" style="28" customWidth="1"/>
    <col min="3846" max="3846" width="19" style="28" customWidth="1"/>
    <col min="3847" max="3847" width="13.28515625" style="28" customWidth="1"/>
    <col min="3848" max="3848" width="16.5703125" style="28" customWidth="1"/>
    <col min="3849" max="3849" width="15.5703125" style="28" customWidth="1"/>
    <col min="3850" max="3850" width="14.42578125" style="28" customWidth="1"/>
    <col min="3851" max="3851" width="13.140625" style="28" customWidth="1"/>
    <col min="3852" max="3852" width="10.85546875" style="28" customWidth="1"/>
    <col min="3853" max="3853" width="13.7109375" style="28" customWidth="1"/>
    <col min="3854" max="4096" width="9.140625" style="28"/>
    <col min="4097" max="4097" width="7.28515625" style="28" customWidth="1"/>
    <col min="4098" max="4098" width="35.85546875" style="28" customWidth="1"/>
    <col min="4099" max="4099" width="9" style="28" customWidth="1"/>
    <col min="4100" max="4100" width="13.5703125" style="28" customWidth="1"/>
    <col min="4101" max="4101" width="11.5703125" style="28" customWidth="1"/>
    <col min="4102" max="4102" width="19" style="28" customWidth="1"/>
    <col min="4103" max="4103" width="13.28515625" style="28" customWidth="1"/>
    <col min="4104" max="4104" width="16.5703125" style="28" customWidth="1"/>
    <col min="4105" max="4105" width="15.5703125" style="28" customWidth="1"/>
    <col min="4106" max="4106" width="14.42578125" style="28" customWidth="1"/>
    <col min="4107" max="4107" width="13.140625" style="28" customWidth="1"/>
    <col min="4108" max="4108" width="10.85546875" style="28" customWidth="1"/>
    <col min="4109" max="4109" width="13.7109375" style="28" customWidth="1"/>
    <col min="4110" max="4352" width="9.140625" style="28"/>
    <col min="4353" max="4353" width="7.28515625" style="28" customWidth="1"/>
    <col min="4354" max="4354" width="35.85546875" style="28" customWidth="1"/>
    <col min="4355" max="4355" width="9" style="28" customWidth="1"/>
    <col min="4356" max="4356" width="13.5703125" style="28" customWidth="1"/>
    <col min="4357" max="4357" width="11.5703125" style="28" customWidth="1"/>
    <col min="4358" max="4358" width="19" style="28" customWidth="1"/>
    <col min="4359" max="4359" width="13.28515625" style="28" customWidth="1"/>
    <col min="4360" max="4360" width="16.5703125" style="28" customWidth="1"/>
    <col min="4361" max="4361" width="15.5703125" style="28" customWidth="1"/>
    <col min="4362" max="4362" width="14.42578125" style="28" customWidth="1"/>
    <col min="4363" max="4363" width="13.140625" style="28" customWidth="1"/>
    <col min="4364" max="4364" width="10.85546875" style="28" customWidth="1"/>
    <col min="4365" max="4365" width="13.7109375" style="28" customWidth="1"/>
    <col min="4366" max="4608" width="9.140625" style="28"/>
    <col min="4609" max="4609" width="7.28515625" style="28" customWidth="1"/>
    <col min="4610" max="4610" width="35.85546875" style="28" customWidth="1"/>
    <col min="4611" max="4611" width="9" style="28" customWidth="1"/>
    <col min="4612" max="4612" width="13.5703125" style="28" customWidth="1"/>
    <col min="4613" max="4613" width="11.5703125" style="28" customWidth="1"/>
    <col min="4614" max="4614" width="19" style="28" customWidth="1"/>
    <col min="4615" max="4615" width="13.28515625" style="28" customWidth="1"/>
    <col min="4616" max="4616" width="16.5703125" style="28" customWidth="1"/>
    <col min="4617" max="4617" width="15.5703125" style="28" customWidth="1"/>
    <col min="4618" max="4618" width="14.42578125" style="28" customWidth="1"/>
    <col min="4619" max="4619" width="13.140625" style="28" customWidth="1"/>
    <col min="4620" max="4620" width="10.85546875" style="28" customWidth="1"/>
    <col min="4621" max="4621" width="13.7109375" style="28" customWidth="1"/>
    <col min="4622" max="4864" width="9.140625" style="28"/>
    <col min="4865" max="4865" width="7.28515625" style="28" customWidth="1"/>
    <col min="4866" max="4866" width="35.85546875" style="28" customWidth="1"/>
    <col min="4867" max="4867" width="9" style="28" customWidth="1"/>
    <col min="4868" max="4868" width="13.5703125" style="28" customWidth="1"/>
    <col min="4869" max="4869" width="11.5703125" style="28" customWidth="1"/>
    <col min="4870" max="4870" width="19" style="28" customWidth="1"/>
    <col min="4871" max="4871" width="13.28515625" style="28" customWidth="1"/>
    <col min="4872" max="4872" width="16.5703125" style="28" customWidth="1"/>
    <col min="4873" max="4873" width="15.5703125" style="28" customWidth="1"/>
    <col min="4874" max="4874" width="14.42578125" style="28" customWidth="1"/>
    <col min="4875" max="4875" width="13.140625" style="28" customWidth="1"/>
    <col min="4876" max="4876" width="10.85546875" style="28" customWidth="1"/>
    <col min="4877" max="4877" width="13.7109375" style="28" customWidth="1"/>
    <col min="4878" max="5120" width="9.140625" style="28"/>
    <col min="5121" max="5121" width="7.28515625" style="28" customWidth="1"/>
    <col min="5122" max="5122" width="35.85546875" style="28" customWidth="1"/>
    <col min="5123" max="5123" width="9" style="28" customWidth="1"/>
    <col min="5124" max="5124" width="13.5703125" style="28" customWidth="1"/>
    <col min="5125" max="5125" width="11.5703125" style="28" customWidth="1"/>
    <col min="5126" max="5126" width="19" style="28" customWidth="1"/>
    <col min="5127" max="5127" width="13.28515625" style="28" customWidth="1"/>
    <col min="5128" max="5128" width="16.5703125" style="28" customWidth="1"/>
    <col min="5129" max="5129" width="15.5703125" style="28" customWidth="1"/>
    <col min="5130" max="5130" width="14.42578125" style="28" customWidth="1"/>
    <col min="5131" max="5131" width="13.140625" style="28" customWidth="1"/>
    <col min="5132" max="5132" width="10.85546875" style="28" customWidth="1"/>
    <col min="5133" max="5133" width="13.7109375" style="28" customWidth="1"/>
    <col min="5134" max="5376" width="9.140625" style="28"/>
    <col min="5377" max="5377" width="7.28515625" style="28" customWidth="1"/>
    <col min="5378" max="5378" width="35.85546875" style="28" customWidth="1"/>
    <col min="5379" max="5379" width="9" style="28" customWidth="1"/>
    <col min="5380" max="5380" width="13.5703125" style="28" customWidth="1"/>
    <col min="5381" max="5381" width="11.5703125" style="28" customWidth="1"/>
    <col min="5382" max="5382" width="19" style="28" customWidth="1"/>
    <col min="5383" max="5383" width="13.28515625" style="28" customWidth="1"/>
    <col min="5384" max="5384" width="16.5703125" style="28" customWidth="1"/>
    <col min="5385" max="5385" width="15.5703125" style="28" customWidth="1"/>
    <col min="5386" max="5386" width="14.42578125" style="28" customWidth="1"/>
    <col min="5387" max="5387" width="13.140625" style="28" customWidth="1"/>
    <col min="5388" max="5388" width="10.85546875" style="28" customWidth="1"/>
    <col min="5389" max="5389" width="13.7109375" style="28" customWidth="1"/>
    <col min="5390" max="5632" width="9.140625" style="28"/>
    <col min="5633" max="5633" width="7.28515625" style="28" customWidth="1"/>
    <col min="5634" max="5634" width="35.85546875" style="28" customWidth="1"/>
    <col min="5635" max="5635" width="9" style="28" customWidth="1"/>
    <col min="5636" max="5636" width="13.5703125" style="28" customWidth="1"/>
    <col min="5637" max="5637" width="11.5703125" style="28" customWidth="1"/>
    <col min="5638" max="5638" width="19" style="28" customWidth="1"/>
    <col min="5639" max="5639" width="13.28515625" style="28" customWidth="1"/>
    <col min="5640" max="5640" width="16.5703125" style="28" customWidth="1"/>
    <col min="5641" max="5641" width="15.5703125" style="28" customWidth="1"/>
    <col min="5642" max="5642" width="14.42578125" style="28" customWidth="1"/>
    <col min="5643" max="5643" width="13.140625" style="28" customWidth="1"/>
    <col min="5644" max="5644" width="10.85546875" style="28" customWidth="1"/>
    <col min="5645" max="5645" width="13.7109375" style="28" customWidth="1"/>
    <col min="5646" max="5888" width="9.140625" style="28"/>
    <col min="5889" max="5889" width="7.28515625" style="28" customWidth="1"/>
    <col min="5890" max="5890" width="35.85546875" style="28" customWidth="1"/>
    <col min="5891" max="5891" width="9" style="28" customWidth="1"/>
    <col min="5892" max="5892" width="13.5703125" style="28" customWidth="1"/>
    <col min="5893" max="5893" width="11.5703125" style="28" customWidth="1"/>
    <col min="5894" max="5894" width="19" style="28" customWidth="1"/>
    <col min="5895" max="5895" width="13.28515625" style="28" customWidth="1"/>
    <col min="5896" max="5896" width="16.5703125" style="28" customWidth="1"/>
    <col min="5897" max="5897" width="15.5703125" style="28" customWidth="1"/>
    <col min="5898" max="5898" width="14.42578125" style="28" customWidth="1"/>
    <col min="5899" max="5899" width="13.140625" style="28" customWidth="1"/>
    <col min="5900" max="5900" width="10.85546875" style="28" customWidth="1"/>
    <col min="5901" max="5901" width="13.7109375" style="28" customWidth="1"/>
    <col min="5902" max="6144" width="9.140625" style="28"/>
    <col min="6145" max="6145" width="7.28515625" style="28" customWidth="1"/>
    <col min="6146" max="6146" width="35.85546875" style="28" customWidth="1"/>
    <col min="6147" max="6147" width="9" style="28" customWidth="1"/>
    <col min="6148" max="6148" width="13.5703125" style="28" customWidth="1"/>
    <col min="6149" max="6149" width="11.5703125" style="28" customWidth="1"/>
    <col min="6150" max="6150" width="19" style="28" customWidth="1"/>
    <col min="6151" max="6151" width="13.28515625" style="28" customWidth="1"/>
    <col min="6152" max="6152" width="16.5703125" style="28" customWidth="1"/>
    <col min="6153" max="6153" width="15.5703125" style="28" customWidth="1"/>
    <col min="6154" max="6154" width="14.42578125" style="28" customWidth="1"/>
    <col min="6155" max="6155" width="13.140625" style="28" customWidth="1"/>
    <col min="6156" max="6156" width="10.85546875" style="28" customWidth="1"/>
    <col min="6157" max="6157" width="13.7109375" style="28" customWidth="1"/>
    <col min="6158" max="6400" width="9.140625" style="28"/>
    <col min="6401" max="6401" width="7.28515625" style="28" customWidth="1"/>
    <col min="6402" max="6402" width="35.85546875" style="28" customWidth="1"/>
    <col min="6403" max="6403" width="9" style="28" customWidth="1"/>
    <col min="6404" max="6404" width="13.5703125" style="28" customWidth="1"/>
    <col min="6405" max="6405" width="11.5703125" style="28" customWidth="1"/>
    <col min="6406" max="6406" width="19" style="28" customWidth="1"/>
    <col min="6407" max="6407" width="13.28515625" style="28" customWidth="1"/>
    <col min="6408" max="6408" width="16.5703125" style="28" customWidth="1"/>
    <col min="6409" max="6409" width="15.5703125" style="28" customWidth="1"/>
    <col min="6410" max="6410" width="14.42578125" style="28" customWidth="1"/>
    <col min="6411" max="6411" width="13.140625" style="28" customWidth="1"/>
    <col min="6412" max="6412" width="10.85546875" style="28" customWidth="1"/>
    <col min="6413" max="6413" width="13.7109375" style="28" customWidth="1"/>
    <col min="6414" max="6656" width="9.140625" style="28"/>
    <col min="6657" max="6657" width="7.28515625" style="28" customWidth="1"/>
    <col min="6658" max="6658" width="35.85546875" style="28" customWidth="1"/>
    <col min="6659" max="6659" width="9" style="28" customWidth="1"/>
    <col min="6660" max="6660" width="13.5703125" style="28" customWidth="1"/>
    <col min="6661" max="6661" width="11.5703125" style="28" customWidth="1"/>
    <col min="6662" max="6662" width="19" style="28" customWidth="1"/>
    <col min="6663" max="6663" width="13.28515625" style="28" customWidth="1"/>
    <col min="6664" max="6664" width="16.5703125" style="28" customWidth="1"/>
    <col min="6665" max="6665" width="15.5703125" style="28" customWidth="1"/>
    <col min="6666" max="6666" width="14.42578125" style="28" customWidth="1"/>
    <col min="6667" max="6667" width="13.140625" style="28" customWidth="1"/>
    <col min="6668" max="6668" width="10.85546875" style="28" customWidth="1"/>
    <col min="6669" max="6669" width="13.7109375" style="28" customWidth="1"/>
    <col min="6670" max="6912" width="9.140625" style="28"/>
    <col min="6913" max="6913" width="7.28515625" style="28" customWidth="1"/>
    <col min="6914" max="6914" width="35.85546875" style="28" customWidth="1"/>
    <col min="6915" max="6915" width="9" style="28" customWidth="1"/>
    <col min="6916" max="6916" width="13.5703125" style="28" customWidth="1"/>
    <col min="6917" max="6917" width="11.5703125" style="28" customWidth="1"/>
    <col min="6918" max="6918" width="19" style="28" customWidth="1"/>
    <col min="6919" max="6919" width="13.28515625" style="28" customWidth="1"/>
    <col min="6920" max="6920" width="16.5703125" style="28" customWidth="1"/>
    <col min="6921" max="6921" width="15.5703125" style="28" customWidth="1"/>
    <col min="6922" max="6922" width="14.42578125" style="28" customWidth="1"/>
    <col min="6923" max="6923" width="13.140625" style="28" customWidth="1"/>
    <col min="6924" max="6924" width="10.85546875" style="28" customWidth="1"/>
    <col min="6925" max="6925" width="13.7109375" style="28" customWidth="1"/>
    <col min="6926" max="7168" width="9.140625" style="28"/>
    <col min="7169" max="7169" width="7.28515625" style="28" customWidth="1"/>
    <col min="7170" max="7170" width="35.85546875" style="28" customWidth="1"/>
    <col min="7171" max="7171" width="9" style="28" customWidth="1"/>
    <col min="7172" max="7172" width="13.5703125" style="28" customWidth="1"/>
    <col min="7173" max="7173" width="11.5703125" style="28" customWidth="1"/>
    <col min="7174" max="7174" width="19" style="28" customWidth="1"/>
    <col min="7175" max="7175" width="13.28515625" style="28" customWidth="1"/>
    <col min="7176" max="7176" width="16.5703125" style="28" customWidth="1"/>
    <col min="7177" max="7177" width="15.5703125" style="28" customWidth="1"/>
    <col min="7178" max="7178" width="14.42578125" style="28" customWidth="1"/>
    <col min="7179" max="7179" width="13.140625" style="28" customWidth="1"/>
    <col min="7180" max="7180" width="10.85546875" style="28" customWidth="1"/>
    <col min="7181" max="7181" width="13.7109375" style="28" customWidth="1"/>
    <col min="7182" max="7424" width="9.140625" style="28"/>
    <col min="7425" max="7425" width="7.28515625" style="28" customWidth="1"/>
    <col min="7426" max="7426" width="35.85546875" style="28" customWidth="1"/>
    <col min="7427" max="7427" width="9" style="28" customWidth="1"/>
    <col min="7428" max="7428" width="13.5703125" style="28" customWidth="1"/>
    <col min="7429" max="7429" width="11.5703125" style="28" customWidth="1"/>
    <col min="7430" max="7430" width="19" style="28" customWidth="1"/>
    <col min="7431" max="7431" width="13.28515625" style="28" customWidth="1"/>
    <col min="7432" max="7432" width="16.5703125" style="28" customWidth="1"/>
    <col min="7433" max="7433" width="15.5703125" style="28" customWidth="1"/>
    <col min="7434" max="7434" width="14.42578125" style="28" customWidth="1"/>
    <col min="7435" max="7435" width="13.140625" style="28" customWidth="1"/>
    <col min="7436" max="7436" width="10.85546875" style="28" customWidth="1"/>
    <col min="7437" max="7437" width="13.7109375" style="28" customWidth="1"/>
    <col min="7438" max="7680" width="9.140625" style="28"/>
    <col min="7681" max="7681" width="7.28515625" style="28" customWidth="1"/>
    <col min="7682" max="7682" width="35.85546875" style="28" customWidth="1"/>
    <col min="7683" max="7683" width="9" style="28" customWidth="1"/>
    <col min="7684" max="7684" width="13.5703125" style="28" customWidth="1"/>
    <col min="7685" max="7685" width="11.5703125" style="28" customWidth="1"/>
    <col min="7686" max="7686" width="19" style="28" customWidth="1"/>
    <col min="7687" max="7687" width="13.28515625" style="28" customWidth="1"/>
    <col min="7688" max="7688" width="16.5703125" style="28" customWidth="1"/>
    <col min="7689" max="7689" width="15.5703125" style="28" customWidth="1"/>
    <col min="7690" max="7690" width="14.42578125" style="28" customWidth="1"/>
    <col min="7691" max="7691" width="13.140625" style="28" customWidth="1"/>
    <col min="7692" max="7692" width="10.85546875" style="28" customWidth="1"/>
    <col min="7693" max="7693" width="13.7109375" style="28" customWidth="1"/>
    <col min="7694" max="7936" width="9.140625" style="28"/>
    <col min="7937" max="7937" width="7.28515625" style="28" customWidth="1"/>
    <col min="7938" max="7938" width="35.85546875" style="28" customWidth="1"/>
    <col min="7939" max="7939" width="9" style="28" customWidth="1"/>
    <col min="7940" max="7940" width="13.5703125" style="28" customWidth="1"/>
    <col min="7941" max="7941" width="11.5703125" style="28" customWidth="1"/>
    <col min="7942" max="7942" width="19" style="28" customWidth="1"/>
    <col min="7943" max="7943" width="13.28515625" style="28" customWidth="1"/>
    <col min="7944" max="7944" width="16.5703125" style="28" customWidth="1"/>
    <col min="7945" max="7945" width="15.5703125" style="28" customWidth="1"/>
    <col min="7946" max="7946" width="14.42578125" style="28" customWidth="1"/>
    <col min="7947" max="7947" width="13.140625" style="28" customWidth="1"/>
    <col min="7948" max="7948" width="10.85546875" style="28" customWidth="1"/>
    <col min="7949" max="7949" width="13.7109375" style="28" customWidth="1"/>
    <col min="7950" max="8192" width="9.140625" style="28"/>
    <col min="8193" max="8193" width="7.28515625" style="28" customWidth="1"/>
    <col min="8194" max="8194" width="35.85546875" style="28" customWidth="1"/>
    <col min="8195" max="8195" width="9" style="28" customWidth="1"/>
    <col min="8196" max="8196" width="13.5703125" style="28" customWidth="1"/>
    <col min="8197" max="8197" width="11.5703125" style="28" customWidth="1"/>
    <col min="8198" max="8198" width="19" style="28" customWidth="1"/>
    <col min="8199" max="8199" width="13.28515625" style="28" customWidth="1"/>
    <col min="8200" max="8200" width="16.5703125" style="28" customWidth="1"/>
    <col min="8201" max="8201" width="15.5703125" style="28" customWidth="1"/>
    <col min="8202" max="8202" width="14.42578125" style="28" customWidth="1"/>
    <col min="8203" max="8203" width="13.140625" style="28" customWidth="1"/>
    <col min="8204" max="8204" width="10.85546875" style="28" customWidth="1"/>
    <col min="8205" max="8205" width="13.7109375" style="28" customWidth="1"/>
    <col min="8206" max="8448" width="9.140625" style="28"/>
    <col min="8449" max="8449" width="7.28515625" style="28" customWidth="1"/>
    <col min="8450" max="8450" width="35.85546875" style="28" customWidth="1"/>
    <col min="8451" max="8451" width="9" style="28" customWidth="1"/>
    <col min="8452" max="8452" width="13.5703125" style="28" customWidth="1"/>
    <col min="8453" max="8453" width="11.5703125" style="28" customWidth="1"/>
    <col min="8454" max="8454" width="19" style="28" customWidth="1"/>
    <col min="8455" max="8455" width="13.28515625" style="28" customWidth="1"/>
    <col min="8456" max="8456" width="16.5703125" style="28" customWidth="1"/>
    <col min="8457" max="8457" width="15.5703125" style="28" customWidth="1"/>
    <col min="8458" max="8458" width="14.42578125" style="28" customWidth="1"/>
    <col min="8459" max="8459" width="13.140625" style="28" customWidth="1"/>
    <col min="8460" max="8460" width="10.85546875" style="28" customWidth="1"/>
    <col min="8461" max="8461" width="13.7109375" style="28" customWidth="1"/>
    <col min="8462" max="8704" width="9.140625" style="28"/>
    <col min="8705" max="8705" width="7.28515625" style="28" customWidth="1"/>
    <col min="8706" max="8706" width="35.85546875" style="28" customWidth="1"/>
    <col min="8707" max="8707" width="9" style="28" customWidth="1"/>
    <col min="8708" max="8708" width="13.5703125" style="28" customWidth="1"/>
    <col min="8709" max="8709" width="11.5703125" style="28" customWidth="1"/>
    <col min="8710" max="8710" width="19" style="28" customWidth="1"/>
    <col min="8711" max="8711" width="13.28515625" style="28" customWidth="1"/>
    <col min="8712" max="8712" width="16.5703125" style="28" customWidth="1"/>
    <col min="8713" max="8713" width="15.5703125" style="28" customWidth="1"/>
    <col min="8714" max="8714" width="14.42578125" style="28" customWidth="1"/>
    <col min="8715" max="8715" width="13.140625" style="28" customWidth="1"/>
    <col min="8716" max="8716" width="10.85546875" style="28" customWidth="1"/>
    <col min="8717" max="8717" width="13.7109375" style="28" customWidth="1"/>
    <col min="8718" max="8960" width="9.140625" style="28"/>
    <col min="8961" max="8961" width="7.28515625" style="28" customWidth="1"/>
    <col min="8962" max="8962" width="35.85546875" style="28" customWidth="1"/>
    <col min="8963" max="8963" width="9" style="28" customWidth="1"/>
    <col min="8964" max="8964" width="13.5703125" style="28" customWidth="1"/>
    <col min="8965" max="8965" width="11.5703125" style="28" customWidth="1"/>
    <col min="8966" max="8966" width="19" style="28" customWidth="1"/>
    <col min="8967" max="8967" width="13.28515625" style="28" customWidth="1"/>
    <col min="8968" max="8968" width="16.5703125" style="28" customWidth="1"/>
    <col min="8969" max="8969" width="15.5703125" style="28" customWidth="1"/>
    <col min="8970" max="8970" width="14.42578125" style="28" customWidth="1"/>
    <col min="8971" max="8971" width="13.140625" style="28" customWidth="1"/>
    <col min="8972" max="8972" width="10.85546875" style="28" customWidth="1"/>
    <col min="8973" max="8973" width="13.7109375" style="28" customWidth="1"/>
    <col min="8974" max="9216" width="9.140625" style="28"/>
    <col min="9217" max="9217" width="7.28515625" style="28" customWidth="1"/>
    <col min="9218" max="9218" width="35.85546875" style="28" customWidth="1"/>
    <col min="9219" max="9219" width="9" style="28" customWidth="1"/>
    <col min="9220" max="9220" width="13.5703125" style="28" customWidth="1"/>
    <col min="9221" max="9221" width="11.5703125" style="28" customWidth="1"/>
    <col min="9222" max="9222" width="19" style="28" customWidth="1"/>
    <col min="9223" max="9223" width="13.28515625" style="28" customWidth="1"/>
    <col min="9224" max="9224" width="16.5703125" style="28" customWidth="1"/>
    <col min="9225" max="9225" width="15.5703125" style="28" customWidth="1"/>
    <col min="9226" max="9226" width="14.42578125" style="28" customWidth="1"/>
    <col min="9227" max="9227" width="13.140625" style="28" customWidth="1"/>
    <col min="9228" max="9228" width="10.85546875" style="28" customWidth="1"/>
    <col min="9229" max="9229" width="13.7109375" style="28" customWidth="1"/>
    <col min="9230" max="9472" width="9.140625" style="28"/>
    <col min="9473" max="9473" width="7.28515625" style="28" customWidth="1"/>
    <col min="9474" max="9474" width="35.85546875" style="28" customWidth="1"/>
    <col min="9475" max="9475" width="9" style="28" customWidth="1"/>
    <col min="9476" max="9476" width="13.5703125" style="28" customWidth="1"/>
    <col min="9477" max="9477" width="11.5703125" style="28" customWidth="1"/>
    <col min="9478" max="9478" width="19" style="28" customWidth="1"/>
    <col min="9479" max="9479" width="13.28515625" style="28" customWidth="1"/>
    <col min="9480" max="9480" width="16.5703125" style="28" customWidth="1"/>
    <col min="9481" max="9481" width="15.5703125" style="28" customWidth="1"/>
    <col min="9482" max="9482" width="14.42578125" style="28" customWidth="1"/>
    <col min="9483" max="9483" width="13.140625" style="28" customWidth="1"/>
    <col min="9484" max="9484" width="10.85546875" style="28" customWidth="1"/>
    <col min="9485" max="9485" width="13.7109375" style="28" customWidth="1"/>
    <col min="9486" max="9728" width="9.140625" style="28"/>
    <col min="9729" max="9729" width="7.28515625" style="28" customWidth="1"/>
    <col min="9730" max="9730" width="35.85546875" style="28" customWidth="1"/>
    <col min="9731" max="9731" width="9" style="28" customWidth="1"/>
    <col min="9732" max="9732" width="13.5703125" style="28" customWidth="1"/>
    <col min="9733" max="9733" width="11.5703125" style="28" customWidth="1"/>
    <col min="9734" max="9734" width="19" style="28" customWidth="1"/>
    <col min="9735" max="9735" width="13.28515625" style="28" customWidth="1"/>
    <col min="9736" max="9736" width="16.5703125" style="28" customWidth="1"/>
    <col min="9737" max="9737" width="15.5703125" style="28" customWidth="1"/>
    <col min="9738" max="9738" width="14.42578125" style="28" customWidth="1"/>
    <col min="9739" max="9739" width="13.140625" style="28" customWidth="1"/>
    <col min="9740" max="9740" width="10.85546875" style="28" customWidth="1"/>
    <col min="9741" max="9741" width="13.7109375" style="28" customWidth="1"/>
    <col min="9742" max="9984" width="9.140625" style="28"/>
    <col min="9985" max="9985" width="7.28515625" style="28" customWidth="1"/>
    <col min="9986" max="9986" width="35.85546875" style="28" customWidth="1"/>
    <col min="9987" max="9987" width="9" style="28" customWidth="1"/>
    <col min="9988" max="9988" width="13.5703125" style="28" customWidth="1"/>
    <col min="9989" max="9989" width="11.5703125" style="28" customWidth="1"/>
    <col min="9990" max="9990" width="19" style="28" customWidth="1"/>
    <col min="9991" max="9991" width="13.28515625" style="28" customWidth="1"/>
    <col min="9992" max="9992" width="16.5703125" style="28" customWidth="1"/>
    <col min="9993" max="9993" width="15.5703125" style="28" customWidth="1"/>
    <col min="9994" max="9994" width="14.42578125" style="28" customWidth="1"/>
    <col min="9995" max="9995" width="13.140625" style="28" customWidth="1"/>
    <col min="9996" max="9996" width="10.85546875" style="28" customWidth="1"/>
    <col min="9997" max="9997" width="13.7109375" style="28" customWidth="1"/>
    <col min="9998" max="10240" width="9.140625" style="28"/>
    <col min="10241" max="10241" width="7.28515625" style="28" customWidth="1"/>
    <col min="10242" max="10242" width="35.85546875" style="28" customWidth="1"/>
    <col min="10243" max="10243" width="9" style="28" customWidth="1"/>
    <col min="10244" max="10244" width="13.5703125" style="28" customWidth="1"/>
    <col min="10245" max="10245" width="11.5703125" style="28" customWidth="1"/>
    <col min="10246" max="10246" width="19" style="28" customWidth="1"/>
    <col min="10247" max="10247" width="13.28515625" style="28" customWidth="1"/>
    <col min="10248" max="10248" width="16.5703125" style="28" customWidth="1"/>
    <col min="10249" max="10249" width="15.5703125" style="28" customWidth="1"/>
    <col min="10250" max="10250" width="14.42578125" style="28" customWidth="1"/>
    <col min="10251" max="10251" width="13.140625" style="28" customWidth="1"/>
    <col min="10252" max="10252" width="10.85546875" style="28" customWidth="1"/>
    <col min="10253" max="10253" width="13.7109375" style="28" customWidth="1"/>
    <col min="10254" max="10496" width="9.140625" style="28"/>
    <col min="10497" max="10497" width="7.28515625" style="28" customWidth="1"/>
    <col min="10498" max="10498" width="35.85546875" style="28" customWidth="1"/>
    <col min="10499" max="10499" width="9" style="28" customWidth="1"/>
    <col min="10500" max="10500" width="13.5703125" style="28" customWidth="1"/>
    <col min="10501" max="10501" width="11.5703125" style="28" customWidth="1"/>
    <col min="10502" max="10502" width="19" style="28" customWidth="1"/>
    <col min="10503" max="10503" width="13.28515625" style="28" customWidth="1"/>
    <col min="10504" max="10504" width="16.5703125" style="28" customWidth="1"/>
    <col min="10505" max="10505" width="15.5703125" style="28" customWidth="1"/>
    <col min="10506" max="10506" width="14.42578125" style="28" customWidth="1"/>
    <col min="10507" max="10507" width="13.140625" style="28" customWidth="1"/>
    <col min="10508" max="10508" width="10.85546875" style="28" customWidth="1"/>
    <col min="10509" max="10509" width="13.7109375" style="28" customWidth="1"/>
    <col min="10510" max="10752" width="9.140625" style="28"/>
    <col min="10753" max="10753" width="7.28515625" style="28" customWidth="1"/>
    <col min="10754" max="10754" width="35.85546875" style="28" customWidth="1"/>
    <col min="10755" max="10755" width="9" style="28" customWidth="1"/>
    <col min="10756" max="10756" width="13.5703125" style="28" customWidth="1"/>
    <col min="10757" max="10757" width="11.5703125" style="28" customWidth="1"/>
    <col min="10758" max="10758" width="19" style="28" customWidth="1"/>
    <col min="10759" max="10759" width="13.28515625" style="28" customWidth="1"/>
    <col min="10760" max="10760" width="16.5703125" style="28" customWidth="1"/>
    <col min="10761" max="10761" width="15.5703125" style="28" customWidth="1"/>
    <col min="10762" max="10762" width="14.42578125" style="28" customWidth="1"/>
    <col min="10763" max="10763" width="13.140625" style="28" customWidth="1"/>
    <col min="10764" max="10764" width="10.85546875" style="28" customWidth="1"/>
    <col min="10765" max="10765" width="13.7109375" style="28" customWidth="1"/>
    <col min="10766" max="11008" width="9.140625" style="28"/>
    <col min="11009" max="11009" width="7.28515625" style="28" customWidth="1"/>
    <col min="11010" max="11010" width="35.85546875" style="28" customWidth="1"/>
    <col min="11011" max="11011" width="9" style="28" customWidth="1"/>
    <col min="11012" max="11012" width="13.5703125" style="28" customWidth="1"/>
    <col min="11013" max="11013" width="11.5703125" style="28" customWidth="1"/>
    <col min="11014" max="11014" width="19" style="28" customWidth="1"/>
    <col min="11015" max="11015" width="13.28515625" style="28" customWidth="1"/>
    <col min="11016" max="11016" width="16.5703125" style="28" customWidth="1"/>
    <col min="11017" max="11017" width="15.5703125" style="28" customWidth="1"/>
    <col min="11018" max="11018" width="14.42578125" style="28" customWidth="1"/>
    <col min="11019" max="11019" width="13.140625" style="28" customWidth="1"/>
    <col min="11020" max="11020" width="10.85546875" style="28" customWidth="1"/>
    <col min="11021" max="11021" width="13.7109375" style="28" customWidth="1"/>
    <col min="11022" max="11264" width="9.140625" style="28"/>
    <col min="11265" max="11265" width="7.28515625" style="28" customWidth="1"/>
    <col min="11266" max="11266" width="35.85546875" style="28" customWidth="1"/>
    <col min="11267" max="11267" width="9" style="28" customWidth="1"/>
    <col min="11268" max="11268" width="13.5703125" style="28" customWidth="1"/>
    <col min="11269" max="11269" width="11.5703125" style="28" customWidth="1"/>
    <col min="11270" max="11270" width="19" style="28" customWidth="1"/>
    <col min="11271" max="11271" width="13.28515625" style="28" customWidth="1"/>
    <col min="11272" max="11272" width="16.5703125" style="28" customWidth="1"/>
    <col min="11273" max="11273" width="15.5703125" style="28" customWidth="1"/>
    <col min="11274" max="11274" width="14.42578125" style="28" customWidth="1"/>
    <col min="11275" max="11275" width="13.140625" style="28" customWidth="1"/>
    <col min="11276" max="11276" width="10.85546875" style="28" customWidth="1"/>
    <col min="11277" max="11277" width="13.7109375" style="28" customWidth="1"/>
    <col min="11278" max="11520" width="9.140625" style="28"/>
    <col min="11521" max="11521" width="7.28515625" style="28" customWidth="1"/>
    <col min="11522" max="11522" width="35.85546875" style="28" customWidth="1"/>
    <col min="11523" max="11523" width="9" style="28" customWidth="1"/>
    <col min="11524" max="11524" width="13.5703125" style="28" customWidth="1"/>
    <col min="11525" max="11525" width="11.5703125" style="28" customWidth="1"/>
    <col min="11526" max="11526" width="19" style="28" customWidth="1"/>
    <col min="11527" max="11527" width="13.28515625" style="28" customWidth="1"/>
    <col min="11528" max="11528" width="16.5703125" style="28" customWidth="1"/>
    <col min="11529" max="11529" width="15.5703125" style="28" customWidth="1"/>
    <col min="11530" max="11530" width="14.42578125" style="28" customWidth="1"/>
    <col min="11531" max="11531" width="13.140625" style="28" customWidth="1"/>
    <col min="11532" max="11532" width="10.85546875" style="28" customWidth="1"/>
    <col min="11533" max="11533" width="13.7109375" style="28" customWidth="1"/>
    <col min="11534" max="11776" width="9.140625" style="28"/>
    <col min="11777" max="11777" width="7.28515625" style="28" customWidth="1"/>
    <col min="11778" max="11778" width="35.85546875" style="28" customWidth="1"/>
    <col min="11779" max="11779" width="9" style="28" customWidth="1"/>
    <col min="11780" max="11780" width="13.5703125" style="28" customWidth="1"/>
    <col min="11781" max="11781" width="11.5703125" style="28" customWidth="1"/>
    <col min="11782" max="11782" width="19" style="28" customWidth="1"/>
    <col min="11783" max="11783" width="13.28515625" style="28" customWidth="1"/>
    <col min="11784" max="11784" width="16.5703125" style="28" customWidth="1"/>
    <col min="11785" max="11785" width="15.5703125" style="28" customWidth="1"/>
    <col min="11786" max="11786" width="14.42578125" style="28" customWidth="1"/>
    <col min="11787" max="11787" width="13.140625" style="28" customWidth="1"/>
    <col min="11788" max="11788" width="10.85546875" style="28" customWidth="1"/>
    <col min="11789" max="11789" width="13.7109375" style="28" customWidth="1"/>
    <col min="11790" max="12032" width="9.140625" style="28"/>
    <col min="12033" max="12033" width="7.28515625" style="28" customWidth="1"/>
    <col min="12034" max="12034" width="35.85546875" style="28" customWidth="1"/>
    <col min="12035" max="12035" width="9" style="28" customWidth="1"/>
    <col min="12036" max="12036" width="13.5703125" style="28" customWidth="1"/>
    <col min="12037" max="12037" width="11.5703125" style="28" customWidth="1"/>
    <col min="12038" max="12038" width="19" style="28" customWidth="1"/>
    <col min="12039" max="12039" width="13.28515625" style="28" customWidth="1"/>
    <col min="12040" max="12040" width="16.5703125" style="28" customWidth="1"/>
    <col min="12041" max="12041" width="15.5703125" style="28" customWidth="1"/>
    <col min="12042" max="12042" width="14.42578125" style="28" customWidth="1"/>
    <col min="12043" max="12043" width="13.140625" style="28" customWidth="1"/>
    <col min="12044" max="12044" width="10.85546875" style="28" customWidth="1"/>
    <col min="12045" max="12045" width="13.7109375" style="28" customWidth="1"/>
    <col min="12046" max="12288" width="9.140625" style="28"/>
    <col min="12289" max="12289" width="7.28515625" style="28" customWidth="1"/>
    <col min="12290" max="12290" width="35.85546875" style="28" customWidth="1"/>
    <col min="12291" max="12291" width="9" style="28" customWidth="1"/>
    <col min="12292" max="12292" width="13.5703125" style="28" customWidth="1"/>
    <col min="12293" max="12293" width="11.5703125" style="28" customWidth="1"/>
    <col min="12294" max="12294" width="19" style="28" customWidth="1"/>
    <col min="12295" max="12295" width="13.28515625" style="28" customWidth="1"/>
    <col min="12296" max="12296" width="16.5703125" style="28" customWidth="1"/>
    <col min="12297" max="12297" width="15.5703125" style="28" customWidth="1"/>
    <col min="12298" max="12298" width="14.42578125" style="28" customWidth="1"/>
    <col min="12299" max="12299" width="13.140625" style="28" customWidth="1"/>
    <col min="12300" max="12300" width="10.85546875" style="28" customWidth="1"/>
    <col min="12301" max="12301" width="13.7109375" style="28" customWidth="1"/>
    <col min="12302" max="12544" width="9.140625" style="28"/>
    <col min="12545" max="12545" width="7.28515625" style="28" customWidth="1"/>
    <col min="12546" max="12546" width="35.85546875" style="28" customWidth="1"/>
    <col min="12547" max="12547" width="9" style="28" customWidth="1"/>
    <col min="12548" max="12548" width="13.5703125" style="28" customWidth="1"/>
    <col min="12549" max="12549" width="11.5703125" style="28" customWidth="1"/>
    <col min="12550" max="12550" width="19" style="28" customWidth="1"/>
    <col min="12551" max="12551" width="13.28515625" style="28" customWidth="1"/>
    <col min="12552" max="12552" width="16.5703125" style="28" customWidth="1"/>
    <col min="12553" max="12553" width="15.5703125" style="28" customWidth="1"/>
    <col min="12554" max="12554" width="14.42578125" style="28" customWidth="1"/>
    <col min="12555" max="12555" width="13.140625" style="28" customWidth="1"/>
    <col min="12556" max="12556" width="10.85546875" style="28" customWidth="1"/>
    <col min="12557" max="12557" width="13.7109375" style="28" customWidth="1"/>
    <col min="12558" max="12800" width="9.140625" style="28"/>
    <col min="12801" max="12801" width="7.28515625" style="28" customWidth="1"/>
    <col min="12802" max="12802" width="35.85546875" style="28" customWidth="1"/>
    <col min="12803" max="12803" width="9" style="28" customWidth="1"/>
    <col min="12804" max="12804" width="13.5703125" style="28" customWidth="1"/>
    <col min="12805" max="12805" width="11.5703125" style="28" customWidth="1"/>
    <col min="12806" max="12806" width="19" style="28" customWidth="1"/>
    <col min="12807" max="12807" width="13.28515625" style="28" customWidth="1"/>
    <col min="12808" max="12808" width="16.5703125" style="28" customWidth="1"/>
    <col min="12809" max="12809" width="15.5703125" style="28" customWidth="1"/>
    <col min="12810" max="12810" width="14.42578125" style="28" customWidth="1"/>
    <col min="12811" max="12811" width="13.140625" style="28" customWidth="1"/>
    <col min="12812" max="12812" width="10.85546875" style="28" customWidth="1"/>
    <col min="12813" max="12813" width="13.7109375" style="28" customWidth="1"/>
    <col min="12814" max="13056" width="9.140625" style="28"/>
    <col min="13057" max="13057" width="7.28515625" style="28" customWidth="1"/>
    <col min="13058" max="13058" width="35.85546875" style="28" customWidth="1"/>
    <col min="13059" max="13059" width="9" style="28" customWidth="1"/>
    <col min="13060" max="13060" width="13.5703125" style="28" customWidth="1"/>
    <col min="13061" max="13061" width="11.5703125" style="28" customWidth="1"/>
    <col min="13062" max="13062" width="19" style="28" customWidth="1"/>
    <col min="13063" max="13063" width="13.28515625" style="28" customWidth="1"/>
    <col min="13064" max="13064" width="16.5703125" style="28" customWidth="1"/>
    <col min="13065" max="13065" width="15.5703125" style="28" customWidth="1"/>
    <col min="13066" max="13066" width="14.42578125" style="28" customWidth="1"/>
    <col min="13067" max="13067" width="13.140625" style="28" customWidth="1"/>
    <col min="13068" max="13068" width="10.85546875" style="28" customWidth="1"/>
    <col min="13069" max="13069" width="13.7109375" style="28" customWidth="1"/>
    <col min="13070" max="13312" width="9.140625" style="28"/>
    <col min="13313" max="13313" width="7.28515625" style="28" customWidth="1"/>
    <col min="13314" max="13314" width="35.85546875" style="28" customWidth="1"/>
    <col min="13315" max="13315" width="9" style="28" customWidth="1"/>
    <col min="13316" max="13316" width="13.5703125" style="28" customWidth="1"/>
    <col min="13317" max="13317" width="11.5703125" style="28" customWidth="1"/>
    <col min="13318" max="13318" width="19" style="28" customWidth="1"/>
    <col min="13319" max="13319" width="13.28515625" style="28" customWidth="1"/>
    <col min="13320" max="13320" width="16.5703125" style="28" customWidth="1"/>
    <col min="13321" max="13321" width="15.5703125" style="28" customWidth="1"/>
    <col min="13322" max="13322" width="14.42578125" style="28" customWidth="1"/>
    <col min="13323" max="13323" width="13.140625" style="28" customWidth="1"/>
    <col min="13324" max="13324" width="10.85546875" style="28" customWidth="1"/>
    <col min="13325" max="13325" width="13.7109375" style="28" customWidth="1"/>
    <col min="13326" max="13568" width="9.140625" style="28"/>
    <col min="13569" max="13569" width="7.28515625" style="28" customWidth="1"/>
    <col min="13570" max="13570" width="35.85546875" style="28" customWidth="1"/>
    <col min="13571" max="13571" width="9" style="28" customWidth="1"/>
    <col min="13572" max="13572" width="13.5703125" style="28" customWidth="1"/>
    <col min="13573" max="13573" width="11.5703125" style="28" customWidth="1"/>
    <col min="13574" max="13574" width="19" style="28" customWidth="1"/>
    <col min="13575" max="13575" width="13.28515625" style="28" customWidth="1"/>
    <col min="13576" max="13576" width="16.5703125" style="28" customWidth="1"/>
    <col min="13577" max="13577" width="15.5703125" style="28" customWidth="1"/>
    <col min="13578" max="13578" width="14.42578125" style="28" customWidth="1"/>
    <col min="13579" max="13579" width="13.140625" style="28" customWidth="1"/>
    <col min="13580" max="13580" width="10.85546875" style="28" customWidth="1"/>
    <col min="13581" max="13581" width="13.7109375" style="28" customWidth="1"/>
    <col min="13582" max="13824" width="9.140625" style="28"/>
    <col min="13825" max="13825" width="7.28515625" style="28" customWidth="1"/>
    <col min="13826" max="13826" width="35.85546875" style="28" customWidth="1"/>
    <col min="13827" max="13827" width="9" style="28" customWidth="1"/>
    <col min="13828" max="13828" width="13.5703125" style="28" customWidth="1"/>
    <col min="13829" max="13829" width="11.5703125" style="28" customWidth="1"/>
    <col min="13830" max="13830" width="19" style="28" customWidth="1"/>
    <col min="13831" max="13831" width="13.28515625" style="28" customWidth="1"/>
    <col min="13832" max="13832" width="16.5703125" style="28" customWidth="1"/>
    <col min="13833" max="13833" width="15.5703125" style="28" customWidth="1"/>
    <col min="13834" max="13834" width="14.42578125" style="28" customWidth="1"/>
    <col min="13835" max="13835" width="13.140625" style="28" customWidth="1"/>
    <col min="13836" max="13836" width="10.85546875" style="28" customWidth="1"/>
    <col min="13837" max="13837" width="13.7109375" style="28" customWidth="1"/>
    <col min="13838" max="14080" width="9.140625" style="28"/>
    <col min="14081" max="14081" width="7.28515625" style="28" customWidth="1"/>
    <col min="14082" max="14082" width="35.85546875" style="28" customWidth="1"/>
    <col min="14083" max="14083" width="9" style="28" customWidth="1"/>
    <col min="14084" max="14084" width="13.5703125" style="28" customWidth="1"/>
    <col min="14085" max="14085" width="11.5703125" style="28" customWidth="1"/>
    <col min="14086" max="14086" width="19" style="28" customWidth="1"/>
    <col min="14087" max="14087" width="13.28515625" style="28" customWidth="1"/>
    <col min="14088" max="14088" width="16.5703125" style="28" customWidth="1"/>
    <col min="14089" max="14089" width="15.5703125" style="28" customWidth="1"/>
    <col min="14090" max="14090" width="14.42578125" style="28" customWidth="1"/>
    <col min="14091" max="14091" width="13.140625" style="28" customWidth="1"/>
    <col min="14092" max="14092" width="10.85546875" style="28" customWidth="1"/>
    <col min="14093" max="14093" width="13.7109375" style="28" customWidth="1"/>
    <col min="14094" max="14336" width="9.140625" style="28"/>
    <col min="14337" max="14337" width="7.28515625" style="28" customWidth="1"/>
    <col min="14338" max="14338" width="35.85546875" style="28" customWidth="1"/>
    <col min="14339" max="14339" width="9" style="28" customWidth="1"/>
    <col min="14340" max="14340" width="13.5703125" style="28" customWidth="1"/>
    <col min="14341" max="14341" width="11.5703125" style="28" customWidth="1"/>
    <col min="14342" max="14342" width="19" style="28" customWidth="1"/>
    <col min="14343" max="14343" width="13.28515625" style="28" customWidth="1"/>
    <col min="14344" max="14344" width="16.5703125" style="28" customWidth="1"/>
    <col min="14345" max="14345" width="15.5703125" style="28" customWidth="1"/>
    <col min="14346" max="14346" width="14.42578125" style="28" customWidth="1"/>
    <col min="14347" max="14347" width="13.140625" style="28" customWidth="1"/>
    <col min="14348" max="14348" width="10.85546875" style="28" customWidth="1"/>
    <col min="14349" max="14349" width="13.7109375" style="28" customWidth="1"/>
    <col min="14350" max="14592" width="9.140625" style="28"/>
    <col min="14593" max="14593" width="7.28515625" style="28" customWidth="1"/>
    <col min="14594" max="14594" width="35.85546875" style="28" customWidth="1"/>
    <col min="14595" max="14595" width="9" style="28" customWidth="1"/>
    <col min="14596" max="14596" width="13.5703125" style="28" customWidth="1"/>
    <col min="14597" max="14597" width="11.5703125" style="28" customWidth="1"/>
    <col min="14598" max="14598" width="19" style="28" customWidth="1"/>
    <col min="14599" max="14599" width="13.28515625" style="28" customWidth="1"/>
    <col min="14600" max="14600" width="16.5703125" style="28" customWidth="1"/>
    <col min="14601" max="14601" width="15.5703125" style="28" customWidth="1"/>
    <col min="14602" max="14602" width="14.42578125" style="28" customWidth="1"/>
    <col min="14603" max="14603" width="13.140625" style="28" customWidth="1"/>
    <col min="14604" max="14604" width="10.85546875" style="28" customWidth="1"/>
    <col min="14605" max="14605" width="13.7109375" style="28" customWidth="1"/>
    <col min="14606" max="14848" width="9.140625" style="28"/>
    <col min="14849" max="14849" width="7.28515625" style="28" customWidth="1"/>
    <col min="14850" max="14850" width="35.85546875" style="28" customWidth="1"/>
    <col min="14851" max="14851" width="9" style="28" customWidth="1"/>
    <col min="14852" max="14852" width="13.5703125" style="28" customWidth="1"/>
    <col min="14853" max="14853" width="11.5703125" style="28" customWidth="1"/>
    <col min="14854" max="14854" width="19" style="28" customWidth="1"/>
    <col min="14855" max="14855" width="13.28515625" style="28" customWidth="1"/>
    <col min="14856" max="14856" width="16.5703125" style="28" customWidth="1"/>
    <col min="14857" max="14857" width="15.5703125" style="28" customWidth="1"/>
    <col min="14858" max="14858" width="14.42578125" style="28" customWidth="1"/>
    <col min="14859" max="14859" width="13.140625" style="28" customWidth="1"/>
    <col min="14860" max="14860" width="10.85546875" style="28" customWidth="1"/>
    <col min="14861" max="14861" width="13.7109375" style="28" customWidth="1"/>
    <col min="14862" max="15104" width="9.140625" style="28"/>
    <col min="15105" max="15105" width="7.28515625" style="28" customWidth="1"/>
    <col min="15106" max="15106" width="35.85546875" style="28" customWidth="1"/>
    <col min="15107" max="15107" width="9" style="28" customWidth="1"/>
    <col min="15108" max="15108" width="13.5703125" style="28" customWidth="1"/>
    <col min="15109" max="15109" width="11.5703125" style="28" customWidth="1"/>
    <col min="15110" max="15110" width="19" style="28" customWidth="1"/>
    <col min="15111" max="15111" width="13.28515625" style="28" customWidth="1"/>
    <col min="15112" max="15112" width="16.5703125" style="28" customWidth="1"/>
    <col min="15113" max="15113" width="15.5703125" style="28" customWidth="1"/>
    <col min="15114" max="15114" width="14.42578125" style="28" customWidth="1"/>
    <col min="15115" max="15115" width="13.140625" style="28" customWidth="1"/>
    <col min="15116" max="15116" width="10.85546875" style="28" customWidth="1"/>
    <col min="15117" max="15117" width="13.7109375" style="28" customWidth="1"/>
    <col min="15118" max="15360" width="9.140625" style="28"/>
    <col min="15361" max="15361" width="7.28515625" style="28" customWidth="1"/>
    <col min="15362" max="15362" width="35.85546875" style="28" customWidth="1"/>
    <col min="15363" max="15363" width="9" style="28" customWidth="1"/>
    <col min="15364" max="15364" width="13.5703125" style="28" customWidth="1"/>
    <col min="15365" max="15365" width="11.5703125" style="28" customWidth="1"/>
    <col min="15366" max="15366" width="19" style="28" customWidth="1"/>
    <col min="15367" max="15367" width="13.28515625" style="28" customWidth="1"/>
    <col min="15368" max="15368" width="16.5703125" style="28" customWidth="1"/>
    <col min="15369" max="15369" width="15.5703125" style="28" customWidth="1"/>
    <col min="15370" max="15370" width="14.42578125" style="28" customWidth="1"/>
    <col min="15371" max="15371" width="13.140625" style="28" customWidth="1"/>
    <col min="15372" max="15372" width="10.85546875" style="28" customWidth="1"/>
    <col min="15373" max="15373" width="13.7109375" style="28" customWidth="1"/>
    <col min="15374" max="15616" width="9.140625" style="28"/>
    <col min="15617" max="15617" width="7.28515625" style="28" customWidth="1"/>
    <col min="15618" max="15618" width="35.85546875" style="28" customWidth="1"/>
    <col min="15619" max="15619" width="9" style="28" customWidth="1"/>
    <col min="15620" max="15620" width="13.5703125" style="28" customWidth="1"/>
    <col min="15621" max="15621" width="11.5703125" style="28" customWidth="1"/>
    <col min="15622" max="15622" width="19" style="28" customWidth="1"/>
    <col min="15623" max="15623" width="13.28515625" style="28" customWidth="1"/>
    <col min="15624" max="15624" width="16.5703125" style="28" customWidth="1"/>
    <col min="15625" max="15625" width="15.5703125" style="28" customWidth="1"/>
    <col min="15626" max="15626" width="14.42578125" style="28" customWidth="1"/>
    <col min="15627" max="15627" width="13.140625" style="28" customWidth="1"/>
    <col min="15628" max="15628" width="10.85546875" style="28" customWidth="1"/>
    <col min="15629" max="15629" width="13.7109375" style="28" customWidth="1"/>
    <col min="15630" max="15872" width="9.140625" style="28"/>
    <col min="15873" max="15873" width="7.28515625" style="28" customWidth="1"/>
    <col min="15874" max="15874" width="35.85546875" style="28" customWidth="1"/>
    <col min="15875" max="15875" width="9" style="28" customWidth="1"/>
    <col min="15876" max="15876" width="13.5703125" style="28" customWidth="1"/>
    <col min="15877" max="15877" width="11.5703125" style="28" customWidth="1"/>
    <col min="15878" max="15878" width="19" style="28" customWidth="1"/>
    <col min="15879" max="15879" width="13.28515625" style="28" customWidth="1"/>
    <col min="15880" max="15880" width="16.5703125" style="28" customWidth="1"/>
    <col min="15881" max="15881" width="15.5703125" style="28" customWidth="1"/>
    <col min="15882" max="15882" width="14.42578125" style="28" customWidth="1"/>
    <col min="15883" max="15883" width="13.140625" style="28" customWidth="1"/>
    <col min="15884" max="15884" width="10.85546875" style="28" customWidth="1"/>
    <col min="15885" max="15885" width="13.7109375" style="28" customWidth="1"/>
    <col min="15886" max="16128" width="9.140625" style="28"/>
    <col min="16129" max="16129" width="7.28515625" style="28" customWidth="1"/>
    <col min="16130" max="16130" width="35.85546875" style="28" customWidth="1"/>
    <col min="16131" max="16131" width="9" style="28" customWidth="1"/>
    <col min="16132" max="16132" width="13.5703125" style="28" customWidth="1"/>
    <col min="16133" max="16133" width="11.5703125" style="28" customWidth="1"/>
    <col min="16134" max="16134" width="19" style="28" customWidth="1"/>
    <col min="16135" max="16135" width="13.28515625" style="28" customWidth="1"/>
    <col min="16136" max="16136" width="16.5703125" style="28" customWidth="1"/>
    <col min="16137" max="16137" width="15.5703125" style="28" customWidth="1"/>
    <col min="16138" max="16138" width="14.42578125" style="28" customWidth="1"/>
    <col min="16139" max="16139" width="13.140625" style="28" customWidth="1"/>
    <col min="16140" max="16140" width="10.85546875" style="28" customWidth="1"/>
    <col min="16141" max="16141" width="13.7109375" style="28" customWidth="1"/>
    <col min="16142" max="16384" width="9.140625" style="28"/>
  </cols>
  <sheetData>
    <row r="1" spans="1:11" ht="21" x14ac:dyDescent="0.25">
      <c r="A1" s="497" t="s">
        <v>291</v>
      </c>
      <c r="B1" s="497"/>
      <c r="C1" s="497"/>
      <c r="D1" s="497"/>
      <c r="E1" s="497"/>
      <c r="F1" s="497"/>
      <c r="G1" s="497"/>
      <c r="H1" s="497"/>
      <c r="I1" s="497"/>
      <c r="J1" s="497"/>
      <c r="K1" s="446"/>
    </row>
    <row r="2" spans="1:11" x14ac:dyDescent="0.25">
      <c r="B2" s="29"/>
    </row>
    <row r="3" spans="1:11" ht="18.75" x14ac:dyDescent="0.25">
      <c r="A3" s="130" t="s">
        <v>545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outlineLevel="1" x14ac:dyDescent="0.25">
      <c r="A4" s="30"/>
      <c r="B4" s="30"/>
      <c r="C4" s="31"/>
      <c r="D4" s="32"/>
      <c r="E4" s="32"/>
      <c r="F4" s="32"/>
      <c r="G4" s="32"/>
      <c r="H4" s="32"/>
    </row>
    <row r="5" spans="1:11" ht="15.75" outlineLevel="1" x14ac:dyDescent="0.25">
      <c r="A5" s="168" t="s">
        <v>546</v>
      </c>
      <c r="B5" s="168"/>
    </row>
    <row r="6" spans="1:11" ht="31.5" outlineLevel="1" x14ac:dyDescent="0.25">
      <c r="A6" s="169">
        <v>1</v>
      </c>
      <c r="B6" s="174" t="s">
        <v>290</v>
      </c>
      <c r="C6" s="302">
        <v>3</v>
      </c>
      <c r="D6" s="175" t="str">
        <f>IF(C6=12,"год",IF(C6=6,"полгода",IF(C6=3,"квартал",IF(C6=1,"месяц","не корект. шаг прогнозирования"))))</f>
        <v>квартал</v>
      </c>
      <c r="E6" s="176" t="s">
        <v>289</v>
      </c>
      <c r="F6" s="303">
        <v>43101</v>
      </c>
    </row>
    <row r="7" spans="1:11" ht="15.75" outlineLevel="1" x14ac:dyDescent="0.25">
      <c r="A7" s="169">
        <v>3</v>
      </c>
      <c r="B7" s="512" t="s">
        <v>464</v>
      </c>
      <c r="C7" s="513"/>
      <c r="D7" s="513"/>
      <c r="E7" s="514"/>
      <c r="F7" s="302">
        <v>20</v>
      </c>
    </row>
    <row r="8" spans="1:11" ht="15.75" outlineLevel="1" x14ac:dyDescent="0.25">
      <c r="A8" s="169">
        <v>4</v>
      </c>
      <c r="B8" s="509" t="s">
        <v>465</v>
      </c>
      <c r="C8" s="510"/>
      <c r="D8" s="510"/>
      <c r="E8" s="511"/>
      <c r="F8" s="302">
        <v>8</v>
      </c>
    </row>
    <row r="9" spans="1:11" ht="28.5" customHeight="1" outlineLevel="1" x14ac:dyDescent="0.25">
      <c r="A9" s="169">
        <v>5</v>
      </c>
      <c r="B9" s="502" t="s">
        <v>543</v>
      </c>
      <c r="C9" s="503"/>
      <c r="D9" s="503"/>
      <c r="E9" s="504"/>
      <c r="F9" s="304">
        <v>0.18</v>
      </c>
    </row>
    <row r="10" spans="1:11" ht="15.75" outlineLevel="1" x14ac:dyDescent="0.25">
      <c r="A10" s="170"/>
      <c r="B10" s="171"/>
      <c r="C10" s="171"/>
      <c r="D10" s="171"/>
      <c r="E10" s="171"/>
      <c r="F10" s="170"/>
    </row>
    <row r="11" spans="1:11" ht="15.75" outlineLevel="1" x14ac:dyDescent="0.25">
      <c r="A11" s="168" t="s">
        <v>547</v>
      </c>
      <c r="B11" s="168"/>
      <c r="C11" s="168"/>
      <c r="D11" s="168"/>
      <c r="E11" s="168"/>
      <c r="F11" s="168" t="s">
        <v>633</v>
      </c>
    </row>
    <row r="12" spans="1:11" ht="15.75" outlineLevel="1" x14ac:dyDescent="0.25">
      <c r="A12" s="169">
        <v>1</v>
      </c>
      <c r="B12" s="502" t="s">
        <v>524</v>
      </c>
      <c r="C12" s="503"/>
      <c r="D12" s="503"/>
      <c r="E12" s="504"/>
      <c r="F12" s="418">
        <f>SUM(F13,F14,F15,F16)</f>
        <v>600000000</v>
      </c>
      <c r="H12" s="36"/>
    </row>
    <row r="13" spans="1:11" ht="15.75" outlineLevel="1" x14ac:dyDescent="0.25">
      <c r="A13" s="169">
        <v>2</v>
      </c>
      <c r="B13" s="515" t="s">
        <v>523</v>
      </c>
      <c r="C13" s="516"/>
      <c r="D13" s="516"/>
      <c r="E13" s="517"/>
      <c r="F13" s="305">
        <v>300000000</v>
      </c>
    </row>
    <row r="14" spans="1:11" ht="15.75" outlineLevel="1" x14ac:dyDescent="0.25">
      <c r="A14" s="169">
        <v>3</v>
      </c>
      <c r="B14" s="518" t="s">
        <v>456</v>
      </c>
      <c r="C14" s="519"/>
      <c r="D14" s="519"/>
      <c r="E14" s="520"/>
      <c r="F14" s="305">
        <v>300000000</v>
      </c>
      <c r="G14" s="37"/>
      <c r="H14" s="38"/>
    </row>
    <row r="15" spans="1:11" ht="15.75" outlineLevel="1" x14ac:dyDescent="0.25">
      <c r="A15" s="169">
        <v>4</v>
      </c>
      <c r="B15" s="518" t="s">
        <v>288</v>
      </c>
      <c r="C15" s="519"/>
      <c r="D15" s="519"/>
      <c r="E15" s="520"/>
      <c r="F15" s="305">
        <v>0</v>
      </c>
      <c r="G15" s="37"/>
      <c r="H15" s="38"/>
    </row>
    <row r="16" spans="1:11" ht="15.75" outlineLevel="1" x14ac:dyDescent="0.25">
      <c r="A16" s="169">
        <v>5</v>
      </c>
      <c r="B16" s="518" t="s">
        <v>176</v>
      </c>
      <c r="C16" s="519"/>
      <c r="D16" s="519"/>
      <c r="E16" s="520"/>
      <c r="F16" s="306">
        <v>0</v>
      </c>
      <c r="G16" s="37"/>
      <c r="H16" s="39"/>
    </row>
    <row r="17" spans="1:11" ht="15.75" outlineLevel="1" x14ac:dyDescent="0.25">
      <c r="A17" s="173"/>
      <c r="B17" s="173"/>
      <c r="C17" s="173"/>
      <c r="D17" s="173"/>
      <c r="E17" s="173"/>
      <c r="F17" s="173"/>
    </row>
    <row r="18" spans="1:11" ht="15.75" outlineLevel="1" x14ac:dyDescent="0.25">
      <c r="A18" s="168" t="s">
        <v>548</v>
      </c>
      <c r="B18" s="168"/>
      <c r="C18" s="168"/>
      <c r="D18" s="168"/>
      <c r="E18" s="168"/>
      <c r="F18" s="168" t="s">
        <v>617</v>
      </c>
    </row>
    <row r="19" spans="1:11" ht="15.75" outlineLevel="1" x14ac:dyDescent="0.25">
      <c r="A19" s="169">
        <v>1</v>
      </c>
      <c r="B19" s="509" t="s">
        <v>287</v>
      </c>
      <c r="C19" s="510"/>
      <c r="D19" s="510"/>
      <c r="E19" s="511"/>
      <c r="F19" s="305">
        <v>0</v>
      </c>
    </row>
    <row r="20" spans="1:11" ht="15.75" outlineLevel="1" x14ac:dyDescent="0.25">
      <c r="A20" s="169">
        <v>2</v>
      </c>
      <c r="B20" s="509" t="s">
        <v>286</v>
      </c>
      <c r="C20" s="510"/>
      <c r="D20" s="510"/>
      <c r="E20" s="511"/>
      <c r="F20" s="305">
        <v>0</v>
      </c>
    </row>
    <row r="21" spans="1:11" ht="15.75" outlineLevel="1" x14ac:dyDescent="0.25">
      <c r="A21" s="169">
        <v>3</v>
      </c>
      <c r="B21" s="509" t="s">
        <v>285</v>
      </c>
      <c r="C21" s="510"/>
      <c r="D21" s="510"/>
      <c r="E21" s="511"/>
      <c r="F21" s="305">
        <v>0</v>
      </c>
    </row>
    <row r="22" spans="1:11" ht="15.75" outlineLevel="1" x14ac:dyDescent="0.25">
      <c r="A22" s="169">
        <v>4</v>
      </c>
      <c r="B22" s="509" t="s">
        <v>284</v>
      </c>
      <c r="C22" s="510"/>
      <c r="D22" s="510"/>
      <c r="E22" s="511"/>
      <c r="F22" s="305">
        <v>100000000</v>
      </c>
    </row>
    <row r="23" spans="1:11" ht="15.75" outlineLevel="1" x14ac:dyDescent="0.25">
      <c r="A23" s="169">
        <v>5</v>
      </c>
      <c r="B23" s="509" t="s">
        <v>79</v>
      </c>
      <c r="C23" s="510"/>
      <c r="D23" s="510"/>
      <c r="E23" s="511"/>
      <c r="F23" s="305">
        <v>500000000</v>
      </c>
    </row>
    <row r="24" spans="1:11" ht="15.75" outlineLevel="1" x14ac:dyDescent="0.25">
      <c r="A24" s="173"/>
      <c r="B24" s="173"/>
      <c r="C24" s="173"/>
      <c r="D24" s="543" t="s">
        <v>544</v>
      </c>
      <c r="E24" s="544"/>
      <c r="F24" s="179">
        <f>F12-SUM(F19:F23)</f>
        <v>0</v>
      </c>
    </row>
    <row r="25" spans="1:11" ht="15.75" outlineLevel="1" x14ac:dyDescent="0.25">
      <c r="A25" s="168" t="s">
        <v>549</v>
      </c>
      <c r="B25" s="168"/>
      <c r="C25" s="168"/>
      <c r="D25" s="168"/>
      <c r="E25" s="168"/>
      <c r="F25" s="168"/>
    </row>
    <row r="26" spans="1:11" ht="15.75" outlineLevel="1" x14ac:dyDescent="0.25">
      <c r="A26" s="169"/>
      <c r="B26" s="506" t="s">
        <v>283</v>
      </c>
      <c r="C26" s="507"/>
      <c r="D26" s="507"/>
      <c r="E26" s="508"/>
      <c r="F26" s="389"/>
    </row>
    <row r="27" spans="1:11" ht="12.75" customHeight="1" outlineLevel="1" x14ac:dyDescent="0.25">
      <c r="A27" s="169">
        <v>1</v>
      </c>
      <c r="B27" s="502" t="s">
        <v>282</v>
      </c>
      <c r="C27" s="503"/>
      <c r="D27" s="503"/>
      <c r="E27" s="504"/>
      <c r="F27" s="307">
        <v>1</v>
      </c>
    </row>
    <row r="28" spans="1:11" ht="12.75" customHeight="1" outlineLevel="1" x14ac:dyDescent="0.25">
      <c r="A28" s="169">
        <v>2</v>
      </c>
      <c r="B28" s="505" t="s">
        <v>281</v>
      </c>
      <c r="C28" s="505"/>
      <c r="D28" s="505"/>
      <c r="E28" s="505"/>
      <c r="F28" s="307">
        <v>1</v>
      </c>
    </row>
    <row r="29" spans="1:11" ht="12.75" customHeight="1" outlineLevel="1" x14ac:dyDescent="0.25">
      <c r="A29" s="169">
        <v>3</v>
      </c>
      <c r="B29" s="505" t="s">
        <v>280</v>
      </c>
      <c r="C29" s="505"/>
      <c r="D29" s="505"/>
      <c r="E29" s="505"/>
      <c r="F29" s="307">
        <v>1</v>
      </c>
    </row>
    <row r="30" spans="1:11" outlineLevel="1" x14ac:dyDescent="0.25">
      <c r="A30" s="34"/>
      <c r="B30" s="34"/>
      <c r="C30" s="34"/>
      <c r="D30" s="41"/>
      <c r="E30" s="34"/>
      <c r="F30" s="41"/>
      <c r="G30" s="41"/>
      <c r="H30" s="41"/>
      <c r="I30" s="41"/>
    </row>
    <row r="31" spans="1:11" outlineLevel="1" x14ac:dyDescent="0.25"/>
    <row r="32" spans="1:11" ht="18.75" x14ac:dyDescent="0.25">
      <c r="A32" s="177" t="s">
        <v>550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</row>
    <row r="33" spans="1:7" outlineLevel="1" x14ac:dyDescent="0.25">
      <c r="A33" s="33"/>
    </row>
    <row r="34" spans="1:7" ht="15.75" outlineLevel="1" x14ac:dyDescent="0.25">
      <c r="A34" s="168" t="s">
        <v>551</v>
      </c>
      <c r="B34" s="134"/>
      <c r="C34" s="134"/>
      <c r="D34" s="134"/>
      <c r="E34" s="134"/>
      <c r="F34" s="134"/>
      <c r="G34" s="134"/>
    </row>
    <row r="35" spans="1:7" s="42" customFormat="1" ht="114.75" customHeight="1" outlineLevel="2" x14ac:dyDescent="0.25">
      <c r="A35" s="102"/>
      <c r="B35" s="132" t="s">
        <v>279</v>
      </c>
      <c r="C35" s="132" t="s">
        <v>263</v>
      </c>
      <c r="D35" s="132" t="s">
        <v>278</v>
      </c>
      <c r="E35" s="132" t="s">
        <v>277</v>
      </c>
      <c r="F35" s="132" t="s">
        <v>618</v>
      </c>
      <c r="G35" s="132" t="s">
        <v>619</v>
      </c>
    </row>
    <row r="36" spans="1:7" ht="12.75" customHeight="1" outlineLevel="2" x14ac:dyDescent="0.25">
      <c r="A36" s="181">
        <v>1</v>
      </c>
      <c r="B36" s="306" t="s">
        <v>643</v>
      </c>
      <c r="C36" s="306" t="s">
        <v>606</v>
      </c>
      <c r="D36" s="305">
        <v>240</v>
      </c>
      <c r="E36" s="179">
        <f t="shared" ref="E36:E50" si="0">D36/12*$C$6</f>
        <v>60</v>
      </c>
      <c r="F36" s="305">
        <f>4500000/1.18</f>
        <v>3813559.3220338984</v>
      </c>
      <c r="G36" s="179">
        <f>(E36*F36*$F$27/1000)</f>
        <v>228813.55932203392</v>
      </c>
    </row>
    <row r="37" spans="1:7" ht="12.75" customHeight="1" outlineLevel="2" x14ac:dyDescent="0.25">
      <c r="A37" s="181">
        <v>2</v>
      </c>
      <c r="B37" s="306"/>
      <c r="C37" s="306"/>
      <c r="D37" s="305"/>
      <c r="E37" s="179">
        <f t="shared" si="0"/>
        <v>0</v>
      </c>
      <c r="F37" s="305"/>
      <c r="G37" s="179">
        <f t="shared" ref="G37:G50" si="1">(E37*F37*$F$27/1000)</f>
        <v>0</v>
      </c>
    </row>
    <row r="38" spans="1:7" ht="12.75" customHeight="1" outlineLevel="2" x14ac:dyDescent="0.25">
      <c r="A38" s="181">
        <v>3</v>
      </c>
      <c r="B38" s="306"/>
      <c r="C38" s="306"/>
      <c r="D38" s="305"/>
      <c r="E38" s="179">
        <f t="shared" si="0"/>
        <v>0</v>
      </c>
      <c r="F38" s="305"/>
      <c r="G38" s="179">
        <f t="shared" si="1"/>
        <v>0</v>
      </c>
    </row>
    <row r="39" spans="1:7" ht="12.75" customHeight="1" outlineLevel="2" x14ac:dyDescent="0.25">
      <c r="A39" s="181">
        <v>4</v>
      </c>
      <c r="B39" s="306"/>
      <c r="C39" s="306"/>
      <c r="D39" s="305"/>
      <c r="E39" s="179">
        <f t="shared" si="0"/>
        <v>0</v>
      </c>
      <c r="F39" s="305"/>
      <c r="G39" s="179">
        <f t="shared" si="1"/>
        <v>0</v>
      </c>
    </row>
    <row r="40" spans="1:7" ht="12" customHeight="1" outlineLevel="2" x14ac:dyDescent="0.25">
      <c r="A40" s="181">
        <v>5</v>
      </c>
      <c r="B40" s="306"/>
      <c r="C40" s="306"/>
      <c r="D40" s="305"/>
      <c r="E40" s="179">
        <f t="shared" si="0"/>
        <v>0</v>
      </c>
      <c r="F40" s="305"/>
      <c r="G40" s="179">
        <f t="shared" si="1"/>
        <v>0</v>
      </c>
    </row>
    <row r="41" spans="1:7" ht="12" customHeight="1" outlineLevel="2" x14ac:dyDescent="0.25">
      <c r="A41" s="181">
        <v>6</v>
      </c>
      <c r="B41" s="306"/>
      <c r="C41" s="306"/>
      <c r="D41" s="305"/>
      <c r="E41" s="179">
        <f t="shared" si="0"/>
        <v>0</v>
      </c>
      <c r="F41" s="305"/>
      <c r="G41" s="179">
        <f t="shared" si="1"/>
        <v>0</v>
      </c>
    </row>
    <row r="42" spans="1:7" ht="12" customHeight="1" outlineLevel="2" x14ac:dyDescent="0.25">
      <c r="A42" s="181">
        <v>7</v>
      </c>
      <c r="B42" s="306"/>
      <c r="C42" s="306"/>
      <c r="D42" s="305"/>
      <c r="E42" s="179">
        <f t="shared" si="0"/>
        <v>0</v>
      </c>
      <c r="F42" s="305"/>
      <c r="G42" s="179">
        <f t="shared" si="1"/>
        <v>0</v>
      </c>
    </row>
    <row r="43" spans="1:7" ht="12" customHeight="1" outlineLevel="2" x14ac:dyDescent="0.25">
      <c r="A43" s="181">
        <v>8</v>
      </c>
      <c r="B43" s="306"/>
      <c r="C43" s="306"/>
      <c r="D43" s="305"/>
      <c r="E43" s="179">
        <f t="shared" si="0"/>
        <v>0</v>
      </c>
      <c r="F43" s="305"/>
      <c r="G43" s="179">
        <f t="shared" si="1"/>
        <v>0</v>
      </c>
    </row>
    <row r="44" spans="1:7" ht="12" customHeight="1" outlineLevel="2" x14ac:dyDescent="0.25">
      <c r="A44" s="181">
        <v>9</v>
      </c>
      <c r="B44" s="306"/>
      <c r="C44" s="306"/>
      <c r="D44" s="305"/>
      <c r="E44" s="179">
        <f t="shared" si="0"/>
        <v>0</v>
      </c>
      <c r="F44" s="305"/>
      <c r="G44" s="179">
        <f t="shared" si="1"/>
        <v>0</v>
      </c>
    </row>
    <row r="45" spans="1:7" ht="12.75" customHeight="1" outlineLevel="2" x14ac:dyDescent="0.25">
      <c r="A45" s="181">
        <v>10</v>
      </c>
      <c r="B45" s="306"/>
      <c r="C45" s="306"/>
      <c r="D45" s="305"/>
      <c r="E45" s="179">
        <f t="shared" si="0"/>
        <v>0</v>
      </c>
      <c r="F45" s="305"/>
      <c r="G45" s="179">
        <f t="shared" si="1"/>
        <v>0</v>
      </c>
    </row>
    <row r="46" spans="1:7" s="43" customFormat="1" ht="12.75" customHeight="1" outlineLevel="2" x14ac:dyDescent="0.25">
      <c r="A46" s="181">
        <v>11</v>
      </c>
      <c r="B46" s="306"/>
      <c r="C46" s="308"/>
      <c r="D46" s="305"/>
      <c r="E46" s="179">
        <f t="shared" si="0"/>
        <v>0</v>
      </c>
      <c r="F46" s="305"/>
      <c r="G46" s="179">
        <f t="shared" si="1"/>
        <v>0</v>
      </c>
    </row>
    <row r="47" spans="1:7" s="43" customFormat="1" ht="12.75" customHeight="1" outlineLevel="2" x14ac:dyDescent="0.25">
      <c r="A47" s="181">
        <v>12</v>
      </c>
      <c r="B47" s="306"/>
      <c r="C47" s="308"/>
      <c r="D47" s="305"/>
      <c r="E47" s="179">
        <f t="shared" si="0"/>
        <v>0</v>
      </c>
      <c r="F47" s="305"/>
      <c r="G47" s="179">
        <f t="shared" si="1"/>
        <v>0</v>
      </c>
    </row>
    <row r="48" spans="1:7" s="43" customFormat="1" ht="12.75" customHeight="1" outlineLevel="2" x14ac:dyDescent="0.25">
      <c r="A48" s="181">
        <v>13</v>
      </c>
      <c r="B48" s="306"/>
      <c r="C48" s="308"/>
      <c r="D48" s="305"/>
      <c r="E48" s="179">
        <f t="shared" si="0"/>
        <v>0</v>
      </c>
      <c r="F48" s="305"/>
      <c r="G48" s="179">
        <f t="shared" si="1"/>
        <v>0</v>
      </c>
    </row>
    <row r="49" spans="1:11" s="43" customFormat="1" ht="12.75" customHeight="1" outlineLevel="2" x14ac:dyDescent="0.25">
      <c r="A49" s="181">
        <v>14</v>
      </c>
      <c r="B49" s="306"/>
      <c r="C49" s="308"/>
      <c r="D49" s="305"/>
      <c r="E49" s="179">
        <f t="shared" si="0"/>
        <v>0</v>
      </c>
      <c r="F49" s="305"/>
      <c r="G49" s="179">
        <f t="shared" si="1"/>
        <v>0</v>
      </c>
    </row>
    <row r="50" spans="1:11" s="43" customFormat="1" ht="12.75" customHeight="1" outlineLevel="2" x14ac:dyDescent="0.25">
      <c r="A50" s="181">
        <v>15</v>
      </c>
      <c r="B50" s="306"/>
      <c r="C50" s="308"/>
      <c r="D50" s="305"/>
      <c r="E50" s="179">
        <f t="shared" si="0"/>
        <v>0</v>
      </c>
      <c r="F50" s="305"/>
      <c r="G50" s="179">
        <f t="shared" si="1"/>
        <v>0</v>
      </c>
    </row>
    <row r="51" spans="1:11" s="43" customFormat="1" outlineLevel="1" x14ac:dyDescent="0.2">
      <c r="A51" s="28"/>
    </row>
    <row r="52" spans="1:11" s="43" customFormat="1" ht="15.75" outlineLevel="1" x14ac:dyDescent="0.2">
      <c r="A52" s="168" t="s">
        <v>552</v>
      </c>
      <c r="B52" s="28"/>
      <c r="C52" s="28"/>
      <c r="D52" s="28"/>
      <c r="E52" s="28"/>
      <c r="F52" s="28"/>
      <c r="G52" s="28"/>
    </row>
    <row r="53" spans="1:11" s="42" customFormat="1" ht="77.25" customHeight="1" outlineLevel="2" x14ac:dyDescent="0.25">
      <c r="A53" s="182"/>
      <c r="B53" s="178" t="s">
        <v>276</v>
      </c>
      <c r="C53" s="178" t="s">
        <v>263</v>
      </c>
      <c r="D53" s="178" t="s">
        <v>275</v>
      </c>
      <c r="E53" s="178" t="s">
        <v>634</v>
      </c>
      <c r="F53" s="178" t="s">
        <v>635</v>
      </c>
      <c r="K53" s="28"/>
    </row>
    <row r="54" spans="1:11" ht="12.75" customHeight="1" outlineLevel="2" x14ac:dyDescent="0.25">
      <c r="A54" s="181">
        <v>1</v>
      </c>
      <c r="B54" s="306"/>
      <c r="C54" s="306"/>
      <c r="D54" s="305"/>
      <c r="E54" s="305"/>
      <c r="F54" s="135">
        <f t="shared" ref="F54:F68" si="2">D54*E54*$C$6*$F$27/1000</f>
        <v>0</v>
      </c>
    </row>
    <row r="55" spans="1:11" ht="12.75" customHeight="1" outlineLevel="2" x14ac:dyDescent="0.25">
      <c r="A55" s="181">
        <v>2</v>
      </c>
      <c r="B55" s="306"/>
      <c r="C55" s="306"/>
      <c r="D55" s="305"/>
      <c r="E55" s="305"/>
      <c r="F55" s="135">
        <f t="shared" si="2"/>
        <v>0</v>
      </c>
    </row>
    <row r="56" spans="1:11" ht="12.75" customHeight="1" outlineLevel="2" x14ac:dyDescent="0.25">
      <c r="A56" s="181">
        <v>3</v>
      </c>
      <c r="B56" s="306"/>
      <c r="C56" s="306"/>
      <c r="D56" s="305"/>
      <c r="E56" s="305"/>
      <c r="F56" s="135">
        <f t="shared" si="2"/>
        <v>0</v>
      </c>
    </row>
    <row r="57" spans="1:11" ht="12.75" customHeight="1" outlineLevel="2" x14ac:dyDescent="0.25">
      <c r="A57" s="181">
        <v>4</v>
      </c>
      <c r="B57" s="306"/>
      <c r="C57" s="306"/>
      <c r="D57" s="305"/>
      <c r="E57" s="305"/>
      <c r="F57" s="135">
        <f t="shared" si="2"/>
        <v>0</v>
      </c>
    </row>
    <row r="58" spans="1:11" ht="12.75" customHeight="1" outlineLevel="2" x14ac:dyDescent="0.25">
      <c r="A58" s="181">
        <v>5</v>
      </c>
      <c r="B58" s="306"/>
      <c r="C58" s="306"/>
      <c r="D58" s="305"/>
      <c r="E58" s="305"/>
      <c r="F58" s="135">
        <f t="shared" si="2"/>
        <v>0</v>
      </c>
    </row>
    <row r="59" spans="1:11" ht="12.75" customHeight="1" outlineLevel="2" x14ac:dyDescent="0.25">
      <c r="A59" s="181">
        <v>6</v>
      </c>
      <c r="B59" s="306"/>
      <c r="C59" s="306"/>
      <c r="D59" s="305"/>
      <c r="E59" s="305"/>
      <c r="F59" s="135">
        <f t="shared" si="2"/>
        <v>0</v>
      </c>
    </row>
    <row r="60" spans="1:11" ht="12.75" customHeight="1" outlineLevel="2" x14ac:dyDescent="0.25">
      <c r="A60" s="181">
        <v>7</v>
      </c>
      <c r="B60" s="306"/>
      <c r="C60" s="306"/>
      <c r="D60" s="305"/>
      <c r="E60" s="305"/>
      <c r="F60" s="135">
        <f t="shared" si="2"/>
        <v>0</v>
      </c>
    </row>
    <row r="61" spans="1:11" ht="12.75" customHeight="1" outlineLevel="2" x14ac:dyDescent="0.25">
      <c r="A61" s="181">
        <v>8</v>
      </c>
      <c r="B61" s="306"/>
      <c r="C61" s="306"/>
      <c r="D61" s="305"/>
      <c r="E61" s="305"/>
      <c r="F61" s="135">
        <f t="shared" si="2"/>
        <v>0</v>
      </c>
    </row>
    <row r="62" spans="1:11" ht="12.75" customHeight="1" outlineLevel="2" x14ac:dyDescent="0.25">
      <c r="A62" s="181">
        <v>9</v>
      </c>
      <c r="B62" s="306"/>
      <c r="C62" s="306"/>
      <c r="D62" s="305"/>
      <c r="E62" s="305"/>
      <c r="F62" s="135">
        <f t="shared" si="2"/>
        <v>0</v>
      </c>
    </row>
    <row r="63" spans="1:11" s="43" customFormat="1" ht="12.75" customHeight="1" outlineLevel="2" x14ac:dyDescent="0.25">
      <c r="A63" s="181">
        <v>10</v>
      </c>
      <c r="B63" s="306"/>
      <c r="C63" s="308"/>
      <c r="D63" s="305"/>
      <c r="E63" s="305"/>
      <c r="F63" s="135">
        <f t="shared" si="2"/>
        <v>0</v>
      </c>
    </row>
    <row r="64" spans="1:11" s="43" customFormat="1" ht="12.75" customHeight="1" outlineLevel="2" x14ac:dyDescent="0.25">
      <c r="A64" s="181">
        <v>11</v>
      </c>
      <c r="B64" s="306"/>
      <c r="C64" s="308"/>
      <c r="D64" s="305"/>
      <c r="E64" s="305"/>
      <c r="F64" s="135">
        <f t="shared" si="2"/>
        <v>0</v>
      </c>
    </row>
    <row r="65" spans="1:6" s="43" customFormat="1" ht="12.75" customHeight="1" outlineLevel="2" x14ac:dyDescent="0.25">
      <c r="A65" s="181">
        <v>12</v>
      </c>
      <c r="B65" s="306"/>
      <c r="C65" s="308"/>
      <c r="D65" s="305"/>
      <c r="E65" s="305"/>
      <c r="F65" s="135">
        <f t="shared" si="2"/>
        <v>0</v>
      </c>
    </row>
    <row r="66" spans="1:6" s="43" customFormat="1" ht="12.75" customHeight="1" outlineLevel="2" x14ac:dyDescent="0.25">
      <c r="A66" s="181">
        <v>13</v>
      </c>
      <c r="B66" s="306"/>
      <c r="C66" s="308"/>
      <c r="D66" s="305"/>
      <c r="E66" s="305"/>
      <c r="F66" s="135">
        <f t="shared" si="2"/>
        <v>0</v>
      </c>
    </row>
    <row r="67" spans="1:6" s="43" customFormat="1" ht="12.75" customHeight="1" outlineLevel="2" x14ac:dyDescent="0.25">
      <c r="A67" s="181">
        <v>14</v>
      </c>
      <c r="B67" s="306"/>
      <c r="C67" s="308"/>
      <c r="D67" s="305"/>
      <c r="E67" s="305"/>
      <c r="F67" s="135">
        <f t="shared" si="2"/>
        <v>0</v>
      </c>
    </row>
    <row r="68" spans="1:6" s="43" customFormat="1" ht="12.75" customHeight="1" outlineLevel="2" x14ac:dyDescent="0.25">
      <c r="A68" s="181">
        <v>15</v>
      </c>
      <c r="B68" s="306"/>
      <c r="C68" s="308"/>
      <c r="D68" s="305"/>
      <c r="E68" s="305"/>
      <c r="F68" s="135">
        <f t="shared" si="2"/>
        <v>0</v>
      </c>
    </row>
    <row r="69" spans="1:6" s="43" customFormat="1" outlineLevel="1" x14ac:dyDescent="0.2"/>
    <row r="70" spans="1:6" s="43" customFormat="1" ht="15.75" outlineLevel="1" x14ac:dyDescent="0.25">
      <c r="A70" s="168" t="s">
        <v>553</v>
      </c>
      <c r="B70" s="183"/>
      <c r="C70" s="183"/>
      <c r="D70" s="183"/>
      <c r="E70" s="183"/>
      <c r="F70" s="183"/>
    </row>
    <row r="71" spans="1:6" s="42" customFormat="1" ht="51" hidden="1" customHeight="1" outlineLevel="2" x14ac:dyDescent="0.25">
      <c r="A71" s="178"/>
      <c r="B71" s="178" t="s">
        <v>274</v>
      </c>
      <c r="C71" s="178" t="s">
        <v>263</v>
      </c>
      <c r="D71" s="178" t="s">
        <v>273</v>
      </c>
      <c r="E71" s="178" t="s">
        <v>620</v>
      </c>
      <c r="F71" s="178" t="s">
        <v>621</v>
      </c>
    </row>
    <row r="72" spans="1:6" ht="12.75" hidden="1" customHeight="1" outlineLevel="2" x14ac:dyDescent="0.25">
      <c r="A72" s="181">
        <v>1</v>
      </c>
      <c r="B72" s="306"/>
      <c r="C72" s="306"/>
      <c r="D72" s="305"/>
      <c r="E72" s="305"/>
      <c r="F72" s="135">
        <f t="shared" ref="F72:F86" si="3">D72*E72*$C$6*$F$27/1000</f>
        <v>0</v>
      </c>
    </row>
    <row r="73" spans="1:6" ht="12.75" hidden="1" customHeight="1" outlineLevel="2" x14ac:dyDescent="0.25">
      <c r="A73" s="181">
        <v>2</v>
      </c>
      <c r="B73" s="306"/>
      <c r="C73" s="306"/>
      <c r="D73" s="305"/>
      <c r="E73" s="305"/>
      <c r="F73" s="135">
        <f t="shared" si="3"/>
        <v>0</v>
      </c>
    </row>
    <row r="74" spans="1:6" ht="12.75" hidden="1" customHeight="1" outlineLevel="2" x14ac:dyDescent="0.25">
      <c r="A74" s="181">
        <v>3</v>
      </c>
      <c r="B74" s="306"/>
      <c r="C74" s="306"/>
      <c r="D74" s="305"/>
      <c r="E74" s="305"/>
      <c r="F74" s="135">
        <f t="shared" si="3"/>
        <v>0</v>
      </c>
    </row>
    <row r="75" spans="1:6" ht="12.75" hidden="1" customHeight="1" outlineLevel="2" x14ac:dyDescent="0.25">
      <c r="A75" s="181">
        <v>4</v>
      </c>
      <c r="B75" s="306"/>
      <c r="C75" s="306"/>
      <c r="D75" s="305"/>
      <c r="E75" s="305"/>
      <c r="F75" s="135">
        <f t="shared" si="3"/>
        <v>0</v>
      </c>
    </row>
    <row r="76" spans="1:6" ht="12.75" hidden="1" customHeight="1" outlineLevel="2" x14ac:dyDescent="0.25">
      <c r="A76" s="181">
        <v>5</v>
      </c>
      <c r="B76" s="306"/>
      <c r="C76" s="306"/>
      <c r="D76" s="305"/>
      <c r="E76" s="305"/>
      <c r="F76" s="135">
        <f t="shared" si="3"/>
        <v>0</v>
      </c>
    </row>
    <row r="77" spans="1:6" ht="12.75" hidden="1" customHeight="1" outlineLevel="2" x14ac:dyDescent="0.25">
      <c r="A77" s="181">
        <v>6</v>
      </c>
      <c r="B77" s="306"/>
      <c r="C77" s="306"/>
      <c r="D77" s="305"/>
      <c r="E77" s="305"/>
      <c r="F77" s="135">
        <f t="shared" si="3"/>
        <v>0</v>
      </c>
    </row>
    <row r="78" spans="1:6" s="43" customFormat="1" ht="12.75" hidden="1" customHeight="1" outlineLevel="2" x14ac:dyDescent="0.25">
      <c r="A78" s="181">
        <v>7</v>
      </c>
      <c r="B78" s="306"/>
      <c r="C78" s="308"/>
      <c r="D78" s="305"/>
      <c r="E78" s="305"/>
      <c r="F78" s="135">
        <f t="shared" si="3"/>
        <v>0</v>
      </c>
    </row>
    <row r="79" spans="1:6" s="43" customFormat="1" ht="12.75" hidden="1" customHeight="1" outlineLevel="2" x14ac:dyDescent="0.25">
      <c r="A79" s="181">
        <v>8</v>
      </c>
      <c r="B79" s="306"/>
      <c r="C79" s="308"/>
      <c r="D79" s="305"/>
      <c r="E79" s="305"/>
      <c r="F79" s="135">
        <f t="shared" si="3"/>
        <v>0</v>
      </c>
    </row>
    <row r="80" spans="1:6" s="43" customFormat="1" ht="12.75" hidden="1" customHeight="1" outlineLevel="2" x14ac:dyDescent="0.25">
      <c r="A80" s="181">
        <v>9</v>
      </c>
      <c r="B80" s="306"/>
      <c r="C80" s="308"/>
      <c r="D80" s="305"/>
      <c r="E80" s="305"/>
      <c r="F80" s="135">
        <f t="shared" si="3"/>
        <v>0</v>
      </c>
    </row>
    <row r="81" spans="1:6" s="43" customFormat="1" ht="12.75" hidden="1" customHeight="1" outlineLevel="2" x14ac:dyDescent="0.25">
      <c r="A81" s="181">
        <v>10</v>
      </c>
      <c r="B81" s="306"/>
      <c r="C81" s="308"/>
      <c r="D81" s="305"/>
      <c r="E81" s="305"/>
      <c r="F81" s="135">
        <f t="shared" si="3"/>
        <v>0</v>
      </c>
    </row>
    <row r="82" spans="1:6" s="43" customFormat="1" ht="12.75" hidden="1" customHeight="1" outlineLevel="2" x14ac:dyDescent="0.25">
      <c r="A82" s="181">
        <v>11</v>
      </c>
      <c r="B82" s="306"/>
      <c r="C82" s="308"/>
      <c r="D82" s="305"/>
      <c r="E82" s="305"/>
      <c r="F82" s="135">
        <f t="shared" si="3"/>
        <v>0</v>
      </c>
    </row>
    <row r="83" spans="1:6" s="43" customFormat="1" ht="12.75" hidden="1" customHeight="1" outlineLevel="2" x14ac:dyDescent="0.25">
      <c r="A83" s="181">
        <v>12</v>
      </c>
      <c r="B83" s="306"/>
      <c r="C83" s="308"/>
      <c r="D83" s="305"/>
      <c r="E83" s="305"/>
      <c r="F83" s="135">
        <f t="shared" si="3"/>
        <v>0</v>
      </c>
    </row>
    <row r="84" spans="1:6" s="43" customFormat="1" ht="12.75" hidden="1" customHeight="1" outlineLevel="2" x14ac:dyDescent="0.25">
      <c r="A84" s="181">
        <v>13</v>
      </c>
      <c r="B84" s="306"/>
      <c r="C84" s="308"/>
      <c r="D84" s="305"/>
      <c r="E84" s="305"/>
      <c r="F84" s="135">
        <f t="shared" si="3"/>
        <v>0</v>
      </c>
    </row>
    <row r="85" spans="1:6" s="43" customFormat="1" ht="12.75" hidden="1" customHeight="1" outlineLevel="2" x14ac:dyDescent="0.25">
      <c r="A85" s="181">
        <v>14</v>
      </c>
      <c r="B85" s="306"/>
      <c r="C85" s="308"/>
      <c r="D85" s="305"/>
      <c r="E85" s="305"/>
      <c r="F85" s="135">
        <f t="shared" si="3"/>
        <v>0</v>
      </c>
    </row>
    <row r="86" spans="1:6" s="43" customFormat="1" ht="12.75" hidden="1" customHeight="1" outlineLevel="2" x14ac:dyDescent="0.25">
      <c r="A86" s="181">
        <v>15</v>
      </c>
      <c r="B86" s="306"/>
      <c r="C86" s="308"/>
      <c r="D86" s="305"/>
      <c r="E86" s="305"/>
      <c r="F86" s="135">
        <f t="shared" si="3"/>
        <v>0</v>
      </c>
    </row>
    <row r="87" spans="1:6" s="43" customFormat="1" outlineLevel="1" collapsed="1" x14ac:dyDescent="0.2"/>
    <row r="88" spans="1:6" s="43" customFormat="1" ht="15.75" outlineLevel="1" x14ac:dyDescent="0.25">
      <c r="A88" s="168" t="s">
        <v>554</v>
      </c>
      <c r="B88" s="180"/>
      <c r="C88" s="180"/>
      <c r="D88" s="180"/>
      <c r="E88" s="180"/>
      <c r="F88" s="180"/>
    </row>
    <row r="89" spans="1:6" s="42" customFormat="1" ht="63.75" customHeight="1" outlineLevel="2" x14ac:dyDescent="0.25">
      <c r="A89" s="178"/>
      <c r="B89" s="542" t="s">
        <v>272</v>
      </c>
      <c r="C89" s="542"/>
      <c r="D89" s="542"/>
      <c r="E89" s="184" t="s">
        <v>622</v>
      </c>
      <c r="F89" s="178" t="s">
        <v>623</v>
      </c>
    </row>
    <row r="90" spans="1:6" ht="12.75" customHeight="1" outlineLevel="2" x14ac:dyDescent="0.25">
      <c r="A90" s="181">
        <v>1</v>
      </c>
      <c r="B90" s="498"/>
      <c r="C90" s="498"/>
      <c r="D90" s="498"/>
      <c r="E90" s="309"/>
      <c r="F90" s="419">
        <f>E90/12*'Вводные данные'!$C$6*$F$27/1000</f>
        <v>0</v>
      </c>
    </row>
    <row r="91" spans="1:6" ht="12.75" customHeight="1" outlineLevel="2" x14ac:dyDescent="0.25">
      <c r="A91" s="181">
        <v>2</v>
      </c>
      <c r="B91" s="498"/>
      <c r="C91" s="498"/>
      <c r="D91" s="498"/>
      <c r="E91" s="309"/>
      <c r="F91" s="419">
        <f>E91/12*'Вводные данные'!$C$6*$F$27/1000</f>
        <v>0</v>
      </c>
    </row>
    <row r="92" spans="1:6" ht="12.75" customHeight="1" outlineLevel="2" x14ac:dyDescent="0.25">
      <c r="A92" s="181">
        <v>3</v>
      </c>
      <c r="B92" s="498"/>
      <c r="C92" s="498"/>
      <c r="D92" s="498"/>
      <c r="E92" s="309"/>
      <c r="F92" s="419">
        <f>E92/12*'Вводные данные'!$C$6*$F$27/1000</f>
        <v>0</v>
      </c>
    </row>
    <row r="93" spans="1:6" ht="12.75" customHeight="1" outlineLevel="2" x14ac:dyDescent="0.25">
      <c r="A93" s="181">
        <v>4</v>
      </c>
      <c r="B93" s="498"/>
      <c r="C93" s="498"/>
      <c r="D93" s="498"/>
      <c r="E93" s="309"/>
      <c r="F93" s="419">
        <f>E93/12*'Вводные данные'!$C$6*$F$27/1000</f>
        <v>0</v>
      </c>
    </row>
    <row r="94" spans="1:6" ht="12.75" customHeight="1" outlineLevel="2" x14ac:dyDescent="0.25">
      <c r="A94" s="181">
        <v>5</v>
      </c>
      <c r="B94" s="498"/>
      <c r="C94" s="498"/>
      <c r="D94" s="498"/>
      <c r="E94" s="309"/>
      <c r="F94" s="419">
        <f>E94/12*'Вводные данные'!$C$6*$F$27/1000</f>
        <v>0</v>
      </c>
    </row>
    <row r="95" spans="1:6" ht="12.75" customHeight="1" outlineLevel="2" x14ac:dyDescent="0.25">
      <c r="A95" s="181">
        <v>6</v>
      </c>
      <c r="B95" s="498"/>
      <c r="C95" s="498"/>
      <c r="D95" s="498"/>
      <c r="E95" s="309"/>
      <c r="F95" s="419">
        <f>E95/12*'Вводные данные'!$C$6*$F$27/1000</f>
        <v>0</v>
      </c>
    </row>
    <row r="96" spans="1:6" s="43" customFormat="1" ht="12.75" customHeight="1" outlineLevel="2" x14ac:dyDescent="0.2">
      <c r="A96" s="181">
        <v>7</v>
      </c>
      <c r="B96" s="498"/>
      <c r="C96" s="498"/>
      <c r="D96" s="498"/>
      <c r="E96" s="309"/>
      <c r="F96" s="419">
        <f>E96/12*'Вводные данные'!$C$6*$F$27/1000</f>
        <v>0</v>
      </c>
    </row>
    <row r="97" spans="1:11" s="43" customFormat="1" ht="12.75" customHeight="1" outlineLevel="2" x14ac:dyDescent="0.2">
      <c r="A97" s="181">
        <v>8</v>
      </c>
      <c r="B97" s="498"/>
      <c r="C97" s="498"/>
      <c r="D97" s="498"/>
      <c r="E97" s="309"/>
      <c r="F97" s="419">
        <f>E97/12*'Вводные данные'!$C$6*$F$27/1000</f>
        <v>0</v>
      </c>
    </row>
    <row r="98" spans="1:11" s="43" customFormat="1" ht="12.75" customHeight="1" outlineLevel="2" x14ac:dyDescent="0.2">
      <c r="A98" s="181">
        <v>9</v>
      </c>
      <c r="B98" s="498"/>
      <c r="C98" s="498"/>
      <c r="D98" s="498"/>
      <c r="E98" s="309"/>
      <c r="F98" s="419">
        <f>E98/12*'Вводные данные'!$C$6*$F$27/1000</f>
        <v>0</v>
      </c>
    </row>
    <row r="99" spans="1:11" s="43" customFormat="1" ht="12.75" customHeight="1" outlineLevel="2" x14ac:dyDescent="0.2">
      <c r="A99" s="181">
        <v>10</v>
      </c>
      <c r="B99" s="498"/>
      <c r="C99" s="498"/>
      <c r="D99" s="498"/>
      <c r="E99" s="309"/>
      <c r="F99" s="419">
        <f>E99/12*'Вводные данные'!$C$6*$F$27/1000</f>
        <v>0</v>
      </c>
    </row>
    <row r="100" spans="1:11" s="43" customFormat="1" ht="12.75" customHeight="1" outlineLevel="2" x14ac:dyDescent="0.2">
      <c r="A100" s="181">
        <v>11</v>
      </c>
      <c r="B100" s="498"/>
      <c r="C100" s="498"/>
      <c r="D100" s="498"/>
      <c r="E100" s="309"/>
      <c r="F100" s="419">
        <f>E100/12*'Вводные данные'!$C$6*$F$27/1000</f>
        <v>0</v>
      </c>
    </row>
    <row r="101" spans="1:11" s="43" customFormat="1" ht="12.75" customHeight="1" outlineLevel="2" x14ac:dyDescent="0.2">
      <c r="A101" s="181">
        <v>12</v>
      </c>
      <c r="B101" s="498"/>
      <c r="C101" s="498"/>
      <c r="D101" s="498"/>
      <c r="E101" s="309"/>
      <c r="F101" s="419">
        <f>E101/12*'Вводные данные'!$C$6*$F$27/1000</f>
        <v>0</v>
      </c>
    </row>
    <row r="102" spans="1:11" s="43" customFormat="1" ht="12.75" customHeight="1" outlineLevel="2" x14ac:dyDescent="0.2">
      <c r="A102" s="181">
        <v>13</v>
      </c>
      <c r="B102" s="498"/>
      <c r="C102" s="498"/>
      <c r="D102" s="498"/>
      <c r="E102" s="309"/>
      <c r="F102" s="419">
        <f>E102/12*'Вводные данные'!$C$6*$F$27/1000</f>
        <v>0</v>
      </c>
    </row>
    <row r="103" spans="1:11" s="43" customFormat="1" ht="12.75" customHeight="1" outlineLevel="2" x14ac:dyDescent="0.2">
      <c r="A103" s="181">
        <v>14</v>
      </c>
      <c r="B103" s="498"/>
      <c r="C103" s="498"/>
      <c r="D103" s="498"/>
      <c r="E103" s="309"/>
      <c r="F103" s="419">
        <f>E103/12*'Вводные данные'!$C$6*$F$27/1000</f>
        <v>0</v>
      </c>
    </row>
    <row r="104" spans="1:11" s="43" customFormat="1" ht="12.75" customHeight="1" outlineLevel="2" x14ac:dyDescent="0.2">
      <c r="A104" s="181">
        <v>15</v>
      </c>
      <c r="B104" s="498"/>
      <c r="C104" s="498"/>
      <c r="D104" s="498"/>
      <c r="E104" s="309"/>
      <c r="F104" s="419">
        <f>E104/12*'Вводные данные'!$C$6*$F$27/1000</f>
        <v>0</v>
      </c>
    </row>
    <row r="105" spans="1:11" s="43" customFormat="1" outlineLevel="1" x14ac:dyDescent="0.2">
      <c r="A105" s="43">
        <v>16</v>
      </c>
    </row>
    <row r="106" spans="1:11" s="43" customFormat="1" outlineLevel="1" x14ac:dyDescent="0.2">
      <c r="D106" s="44"/>
      <c r="E106" s="44"/>
      <c r="F106" s="44"/>
    </row>
    <row r="107" spans="1:11" s="43" customFormat="1" ht="18.75" outlineLevel="1" x14ac:dyDescent="0.3">
      <c r="A107" s="130" t="s">
        <v>555</v>
      </c>
      <c r="B107" s="384"/>
      <c r="C107" s="384"/>
      <c r="D107" s="385"/>
      <c r="E107" s="385"/>
      <c r="F107" s="385"/>
      <c r="G107" s="386"/>
      <c r="H107" s="386"/>
      <c r="I107" s="386"/>
      <c r="J107" s="386"/>
      <c r="K107" s="386"/>
    </row>
    <row r="108" spans="1:11" s="43" customFormat="1" ht="76.5" customHeight="1" outlineLevel="2" x14ac:dyDescent="0.2">
      <c r="A108" s="102"/>
      <c r="B108" s="542" t="s">
        <v>272</v>
      </c>
      <c r="C108" s="542"/>
      <c r="D108" s="542"/>
      <c r="E108" s="184" t="s">
        <v>624</v>
      </c>
      <c r="F108" s="178" t="s">
        <v>623</v>
      </c>
    </row>
    <row r="109" spans="1:11" s="43" customFormat="1" ht="12.75" customHeight="1" outlineLevel="2" x14ac:dyDescent="0.2">
      <c r="A109" s="181">
        <v>1</v>
      </c>
      <c r="B109" s="498"/>
      <c r="C109" s="498"/>
      <c r="D109" s="498"/>
      <c r="E109" s="309"/>
      <c r="F109" s="419">
        <f>E109/12*'Вводные данные'!$C$6*$F$27/1000</f>
        <v>0</v>
      </c>
    </row>
    <row r="110" spans="1:11" s="43" customFormat="1" ht="12.75" customHeight="1" outlineLevel="2" x14ac:dyDescent="0.2">
      <c r="A110" s="181">
        <v>2</v>
      </c>
      <c r="B110" s="498"/>
      <c r="C110" s="498"/>
      <c r="D110" s="498"/>
      <c r="E110" s="309"/>
      <c r="F110" s="419">
        <f>E110/12*'Вводные данные'!$C$6*$F$27/1000</f>
        <v>0</v>
      </c>
    </row>
    <row r="111" spans="1:11" s="43" customFormat="1" ht="12.75" customHeight="1" outlineLevel="2" x14ac:dyDescent="0.2">
      <c r="A111" s="181">
        <v>3</v>
      </c>
      <c r="B111" s="498"/>
      <c r="C111" s="498"/>
      <c r="D111" s="498"/>
      <c r="E111" s="309"/>
      <c r="F111" s="419">
        <f>E111/12*'Вводные данные'!$C$6*$F$27/1000</f>
        <v>0</v>
      </c>
    </row>
    <row r="112" spans="1:11" s="43" customFormat="1" ht="12.75" customHeight="1" outlineLevel="2" x14ac:dyDescent="0.2">
      <c r="A112" s="181">
        <v>4</v>
      </c>
      <c r="B112" s="498"/>
      <c r="C112" s="498"/>
      <c r="D112" s="498"/>
      <c r="E112" s="309"/>
      <c r="F112" s="419">
        <f>E112/12*'Вводные данные'!$C$6*$F$27/1000</f>
        <v>0</v>
      </c>
    </row>
    <row r="113" spans="1:152" s="43" customFormat="1" ht="12.75" customHeight="1" outlineLevel="2" x14ac:dyDescent="0.2">
      <c r="A113" s="181">
        <v>5</v>
      </c>
      <c r="B113" s="498"/>
      <c r="C113" s="498"/>
      <c r="D113" s="498"/>
      <c r="E113" s="309"/>
      <c r="F113" s="419">
        <f>E113/12*'Вводные данные'!$C$6*$F$27/1000</f>
        <v>0</v>
      </c>
    </row>
    <row r="114" spans="1:152" s="43" customFormat="1" ht="12.75" customHeight="1" outlineLevel="2" x14ac:dyDescent="0.2">
      <c r="A114" s="181">
        <v>6</v>
      </c>
      <c r="B114" s="498"/>
      <c r="C114" s="498"/>
      <c r="D114" s="498"/>
      <c r="E114" s="309"/>
      <c r="F114" s="419">
        <f>E114/12*'Вводные данные'!$C$6*$F$27/1000</f>
        <v>0</v>
      </c>
    </row>
    <row r="115" spans="1:152" s="43" customFormat="1" ht="12.75" customHeight="1" outlineLevel="2" x14ac:dyDescent="0.2">
      <c r="A115" s="181">
        <v>7</v>
      </c>
      <c r="B115" s="498"/>
      <c r="C115" s="498"/>
      <c r="D115" s="498"/>
      <c r="E115" s="309"/>
      <c r="F115" s="419">
        <f>E115/12*'Вводные данные'!$C$6*$F$27/1000</f>
        <v>0</v>
      </c>
    </row>
    <row r="116" spans="1:152" s="43" customFormat="1" ht="12.75" customHeight="1" outlineLevel="2" x14ac:dyDescent="0.2">
      <c r="A116" s="181">
        <v>8</v>
      </c>
      <c r="B116" s="498"/>
      <c r="C116" s="498"/>
      <c r="D116" s="498"/>
      <c r="E116" s="309"/>
      <c r="F116" s="419">
        <f>E116/12*'Вводные данные'!$C$6*$F$27/1000</f>
        <v>0</v>
      </c>
    </row>
    <row r="117" spans="1:152" s="43" customFormat="1" ht="12.75" customHeight="1" outlineLevel="2" x14ac:dyDescent="0.2">
      <c r="A117" s="181">
        <v>9</v>
      </c>
      <c r="B117" s="498"/>
      <c r="C117" s="498"/>
      <c r="D117" s="498"/>
      <c r="E117" s="309"/>
      <c r="F117" s="419">
        <f>E117/12*'Вводные данные'!$C$6*$F$27/1000</f>
        <v>0</v>
      </c>
    </row>
    <row r="118" spans="1:152" s="43" customFormat="1" ht="12.75" customHeight="1" outlineLevel="2" x14ac:dyDescent="0.2">
      <c r="A118" s="181">
        <v>10</v>
      </c>
      <c r="B118" s="498"/>
      <c r="C118" s="498"/>
      <c r="D118" s="498"/>
      <c r="E118" s="309"/>
      <c r="F118" s="419">
        <f>E118/12*'Вводные данные'!$C$6*$F$27/1000</f>
        <v>0</v>
      </c>
    </row>
    <row r="119" spans="1:152" s="43" customFormat="1" ht="12.75" customHeight="1" outlineLevel="2" x14ac:dyDescent="0.2">
      <c r="A119" s="181">
        <v>11</v>
      </c>
      <c r="B119" s="498"/>
      <c r="C119" s="498"/>
      <c r="D119" s="498"/>
      <c r="E119" s="309"/>
      <c r="F119" s="419">
        <f>E119/12*'Вводные данные'!$C$6*$F$27/1000</f>
        <v>0</v>
      </c>
    </row>
    <row r="120" spans="1:152" s="43" customFormat="1" ht="12.75" customHeight="1" outlineLevel="2" x14ac:dyDescent="0.2">
      <c r="A120" s="181">
        <v>12</v>
      </c>
      <c r="B120" s="498"/>
      <c r="C120" s="498"/>
      <c r="D120" s="498"/>
      <c r="E120" s="309"/>
      <c r="F120" s="419">
        <f>E120/12*'Вводные данные'!$C$6*$F$27/1000</f>
        <v>0</v>
      </c>
    </row>
    <row r="121" spans="1:152" s="43" customFormat="1" ht="12.75" customHeight="1" outlineLevel="2" x14ac:dyDescent="0.2">
      <c r="A121" s="181">
        <v>13</v>
      </c>
      <c r="B121" s="498"/>
      <c r="C121" s="498"/>
      <c r="D121" s="498"/>
      <c r="E121" s="309"/>
      <c r="F121" s="419">
        <f>E121/12*'Вводные данные'!$C$6*$F$27/1000</f>
        <v>0</v>
      </c>
    </row>
    <row r="122" spans="1:152" s="43" customFormat="1" ht="12.75" customHeight="1" outlineLevel="2" x14ac:dyDescent="0.2">
      <c r="A122" s="181">
        <v>14</v>
      </c>
      <c r="B122" s="498"/>
      <c r="C122" s="498"/>
      <c r="D122" s="498"/>
      <c r="E122" s="309"/>
      <c r="F122" s="419">
        <f>E122/12*'Вводные данные'!$C$6*$F$27/1000</f>
        <v>0</v>
      </c>
    </row>
    <row r="123" spans="1:152" s="43" customFormat="1" ht="12.75" customHeight="1" outlineLevel="2" x14ac:dyDescent="0.2">
      <c r="A123" s="181">
        <v>15</v>
      </c>
      <c r="B123" s="498"/>
      <c r="C123" s="498"/>
      <c r="D123" s="498"/>
      <c r="E123" s="309"/>
      <c r="F123" s="419">
        <f>E123/12*'Вводные данные'!$C$6*$F$27/1000</f>
        <v>0</v>
      </c>
    </row>
    <row r="124" spans="1:152" s="43" customFormat="1" outlineLevel="1" x14ac:dyDescent="0.2"/>
    <row r="125" spans="1:152" s="43" customFormat="1" outlineLevel="1" x14ac:dyDescent="0.2">
      <c r="D125" s="45"/>
    </row>
    <row r="126" spans="1:152" s="43" customFormat="1" ht="18.75" x14ac:dyDescent="0.2">
      <c r="A126" s="177" t="s">
        <v>556</v>
      </c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</row>
    <row r="127" spans="1:152" s="43" customFormat="1" outlineLevel="1" x14ac:dyDescent="0.2">
      <c r="D127" s="45"/>
    </row>
    <row r="128" spans="1:152" s="43" customFormat="1" ht="15.75" outlineLevel="1" x14ac:dyDescent="0.25">
      <c r="A128" s="185"/>
      <c r="B128" s="185" t="s">
        <v>271</v>
      </c>
      <c r="C128" s="420">
        <f>Расчет!D4</f>
        <v>43191</v>
      </c>
      <c r="D128" s="420">
        <f>Расчет!E4</f>
        <v>43282</v>
      </c>
      <c r="E128" s="420">
        <f>Расчет!F4</f>
        <v>43374</v>
      </c>
      <c r="F128" s="420">
        <f>Расчет!G4</f>
        <v>43466</v>
      </c>
      <c r="G128" s="420">
        <f>Расчет!H4</f>
        <v>43556</v>
      </c>
      <c r="H128" s="420">
        <f>Расчет!I4</f>
        <v>43647</v>
      </c>
      <c r="I128" s="420">
        <f>Расчет!J4</f>
        <v>43739</v>
      </c>
      <c r="J128" s="420">
        <f>Расчет!K4</f>
        <v>43831</v>
      </c>
      <c r="K128" s="420">
        <f>Расчет!L4</f>
        <v>43922</v>
      </c>
      <c r="L128" s="420">
        <f>Расчет!M4</f>
        <v>44013</v>
      </c>
      <c r="M128" s="420">
        <f>Расчет!N4</f>
        <v>44105</v>
      </c>
      <c r="N128" s="420">
        <f>Расчет!O4</f>
        <v>44197</v>
      </c>
      <c r="O128" s="420">
        <f>Расчет!P4</f>
        <v>44287</v>
      </c>
      <c r="P128" s="420">
        <f>Расчет!Q4</f>
        <v>44378</v>
      </c>
      <c r="Q128" s="420">
        <f>Расчет!R4</f>
        <v>44470</v>
      </c>
      <c r="R128" s="420">
        <f>Расчет!S4</f>
        <v>44562</v>
      </c>
      <c r="S128" s="420">
        <f>Расчет!T4</f>
        <v>44652</v>
      </c>
      <c r="T128" s="420">
        <f>Расчет!U4</f>
        <v>44743</v>
      </c>
      <c r="U128" s="420">
        <f>Расчет!V4</f>
        <v>44835</v>
      </c>
      <c r="V128" s="420">
        <f>Расчет!W4</f>
        <v>44927</v>
      </c>
      <c r="W128" s="420" t="str">
        <f>Расчет!X4</f>
        <v>N</v>
      </c>
      <c r="X128" s="420" t="str">
        <f>Расчет!Y4</f>
        <v>N</v>
      </c>
      <c r="Y128" s="420" t="str">
        <f>Расчет!Z4</f>
        <v>N</v>
      </c>
      <c r="Z128" s="420" t="str">
        <f>Расчет!AA4</f>
        <v>N</v>
      </c>
      <c r="AA128" s="420" t="str">
        <f>Расчет!AB4</f>
        <v>N</v>
      </c>
      <c r="AB128" s="420" t="str">
        <f>Расчет!AC4</f>
        <v>N</v>
      </c>
      <c r="AC128" s="420" t="str">
        <f>Расчет!AD4</f>
        <v>N</v>
      </c>
      <c r="AD128" s="420" t="str">
        <f>Расчет!AE4</f>
        <v>N</v>
      </c>
      <c r="AE128" s="420" t="str">
        <f>Расчет!AF4</f>
        <v>N</v>
      </c>
      <c r="AF128" s="420" t="str">
        <f>Расчет!AG4</f>
        <v>N</v>
      </c>
      <c r="AG128" s="420" t="str">
        <f>Расчет!AH4</f>
        <v>N</v>
      </c>
      <c r="AH128" s="420" t="str">
        <f>Расчет!AI4</f>
        <v>N</v>
      </c>
      <c r="AI128" s="420" t="str">
        <f>Расчет!AJ4</f>
        <v>N</v>
      </c>
      <c r="AJ128" s="420" t="str">
        <f>Расчет!AK4</f>
        <v>N</v>
      </c>
      <c r="AK128" s="420" t="str">
        <f>Расчет!AL4</f>
        <v>N</v>
      </c>
      <c r="AL128" s="420" t="str">
        <f>Расчет!AM4</f>
        <v>N</v>
      </c>
      <c r="AM128" s="420" t="str">
        <f>Расчет!AN4</f>
        <v>N</v>
      </c>
      <c r="AN128" s="420" t="str">
        <f>Расчет!AO4</f>
        <v>N</v>
      </c>
      <c r="AO128" s="420" t="str">
        <f>Расчет!AP4</f>
        <v>N</v>
      </c>
      <c r="AP128" s="420" t="str">
        <f>Расчет!AQ4</f>
        <v>N</v>
      </c>
      <c r="AQ128" s="420" t="str">
        <f>Расчет!AR4</f>
        <v>N</v>
      </c>
      <c r="AR128" s="420" t="str">
        <f>Расчет!AS4</f>
        <v>N</v>
      </c>
      <c r="AS128" s="420" t="str">
        <f>Расчет!AT4</f>
        <v>N</v>
      </c>
      <c r="AT128" s="420" t="str">
        <f>Расчет!AU4</f>
        <v>N</v>
      </c>
      <c r="AU128" s="420" t="str">
        <f>Расчет!AV4</f>
        <v>N</v>
      </c>
      <c r="AV128" s="420" t="str">
        <f>Расчет!AW4</f>
        <v>N</v>
      </c>
      <c r="AW128" s="420" t="str">
        <f>Расчет!AX4</f>
        <v>N</v>
      </c>
      <c r="AX128" s="420" t="str">
        <f>Расчет!AY4</f>
        <v>N</v>
      </c>
      <c r="AY128" s="420" t="str">
        <f>Расчет!AZ4</f>
        <v>N</v>
      </c>
      <c r="AZ128" s="420" t="str">
        <f>Расчет!BA4</f>
        <v>N</v>
      </c>
      <c r="BA128" s="420" t="str">
        <f>Расчет!BB4</f>
        <v>N</v>
      </c>
      <c r="BB128" s="420" t="str">
        <f>Расчет!BC4</f>
        <v>N</v>
      </c>
      <c r="BC128" s="420" t="str">
        <f>Расчет!BD4</f>
        <v>N</v>
      </c>
      <c r="BD128" s="420" t="str">
        <f>Расчет!BE4</f>
        <v>N</v>
      </c>
      <c r="BE128" s="420" t="str">
        <f>Расчет!BF4</f>
        <v>N</v>
      </c>
      <c r="BF128" s="420" t="str">
        <f>Расчет!BG4</f>
        <v>N</v>
      </c>
      <c r="BG128" s="420" t="str">
        <f>Расчет!BH4</f>
        <v>N</v>
      </c>
      <c r="BH128" s="420" t="str">
        <f>Расчет!BI4</f>
        <v>N</v>
      </c>
      <c r="BI128" s="420" t="str">
        <f>Расчет!BJ4</f>
        <v>N</v>
      </c>
      <c r="BJ128" s="420" t="str">
        <f>Расчет!BK4</f>
        <v>N</v>
      </c>
      <c r="BK128" s="420" t="str">
        <f>Расчет!BL4</f>
        <v>N</v>
      </c>
      <c r="BL128" s="420" t="str">
        <f>Расчет!BM4</f>
        <v>N</v>
      </c>
      <c r="BM128" s="420" t="str">
        <f>Расчет!BN4</f>
        <v>N</v>
      </c>
      <c r="BN128" s="420" t="str">
        <f>Расчет!BO4</f>
        <v>N</v>
      </c>
      <c r="BO128" s="420" t="str">
        <f>Расчет!BP4</f>
        <v>N</v>
      </c>
      <c r="BP128" s="420" t="str">
        <f>Расчет!BQ4</f>
        <v>N</v>
      </c>
      <c r="BQ128" s="420" t="str">
        <f>Расчет!BR4</f>
        <v>N</v>
      </c>
      <c r="BR128" s="420" t="str">
        <f>Расчет!BS4</f>
        <v>N</v>
      </c>
      <c r="BS128" s="420" t="str">
        <f>Расчет!BT4</f>
        <v>N</v>
      </c>
      <c r="BT128" s="420" t="str">
        <f>Расчет!BU4</f>
        <v>N</v>
      </c>
      <c r="BU128" s="420" t="str">
        <f>Расчет!BV4</f>
        <v>N</v>
      </c>
      <c r="BV128" s="420" t="str">
        <f>Расчет!BW4</f>
        <v>N</v>
      </c>
      <c r="BW128" s="420" t="str">
        <f>Расчет!BX4</f>
        <v>N</v>
      </c>
      <c r="BX128" s="420" t="str">
        <f>Расчет!BY4</f>
        <v>N</v>
      </c>
      <c r="BY128" s="420" t="str">
        <f>Расчет!BZ4</f>
        <v>N</v>
      </c>
      <c r="BZ128" s="420" t="str">
        <f>Расчет!CA4</f>
        <v>N</v>
      </c>
      <c r="CA128" s="420" t="str">
        <f>Расчет!CB4</f>
        <v>N</v>
      </c>
      <c r="CB128" s="420" t="str">
        <f>Расчет!CC4</f>
        <v>N</v>
      </c>
      <c r="CC128" s="420" t="str">
        <f>Расчет!CD4</f>
        <v>N</v>
      </c>
      <c r="CD128" s="420" t="str">
        <f>Расчет!CE4</f>
        <v>N</v>
      </c>
      <c r="CE128" s="420" t="str">
        <f>Расчет!CF4</f>
        <v>N</v>
      </c>
      <c r="CF128" s="420" t="str">
        <f>Расчет!CG4</f>
        <v>N</v>
      </c>
      <c r="CG128" s="420" t="str">
        <f>Расчет!CH4</f>
        <v>N</v>
      </c>
      <c r="CH128" s="420" t="str">
        <f>Расчет!CI4</f>
        <v>N</v>
      </c>
      <c r="CI128" s="420" t="str">
        <f>Расчет!CJ4</f>
        <v>N</v>
      </c>
      <c r="CJ128" s="420" t="str">
        <f>Расчет!CK4</f>
        <v>N</v>
      </c>
      <c r="CK128" s="420" t="str">
        <f>Расчет!CL4</f>
        <v>N</v>
      </c>
      <c r="CL128" s="420" t="str">
        <f>Расчет!CM4</f>
        <v>N</v>
      </c>
      <c r="CM128" s="420" t="str">
        <f>Расчет!CN4</f>
        <v>N</v>
      </c>
      <c r="CN128" s="420" t="str">
        <f>Расчет!CO4</f>
        <v>N</v>
      </c>
      <c r="CO128" s="420" t="str">
        <f>Расчет!CP4</f>
        <v>N</v>
      </c>
      <c r="CP128" s="420" t="str">
        <f>Расчет!CQ4</f>
        <v>N</v>
      </c>
      <c r="CQ128" s="420" t="str">
        <f>Расчет!CR4</f>
        <v>N</v>
      </c>
      <c r="CR128" s="420" t="str">
        <f>Расчет!CS4</f>
        <v>N</v>
      </c>
      <c r="CS128" s="420" t="str">
        <f>Расчет!CT4</f>
        <v>N</v>
      </c>
      <c r="CT128" s="420" t="str">
        <f>Расчет!CU4</f>
        <v>N</v>
      </c>
      <c r="CU128" s="420" t="str">
        <f>Расчет!CV4</f>
        <v>N</v>
      </c>
      <c r="CV128" s="420" t="str">
        <f>Расчет!CW4</f>
        <v>N</v>
      </c>
      <c r="CW128" s="420" t="str">
        <f>Расчет!CX4</f>
        <v>N</v>
      </c>
      <c r="CX128" s="420" t="str">
        <f>Расчет!CY4</f>
        <v>N</v>
      </c>
      <c r="CY128" s="420" t="str">
        <f>Расчет!CZ4</f>
        <v>N</v>
      </c>
      <c r="CZ128" s="420" t="str">
        <f>Расчет!DA4</f>
        <v>N</v>
      </c>
      <c r="DA128" s="420" t="str">
        <f>Расчет!DB4</f>
        <v>N</v>
      </c>
      <c r="DB128" s="420" t="str">
        <f>Расчет!DC4</f>
        <v>N</v>
      </c>
      <c r="DC128" s="420" t="str">
        <f>Расчет!DD4</f>
        <v>N</v>
      </c>
      <c r="DD128" s="420" t="str">
        <f>Расчет!DE4</f>
        <v>N</v>
      </c>
      <c r="DE128" s="420" t="str">
        <f>Расчет!DF4</f>
        <v>N</v>
      </c>
      <c r="DF128" s="420" t="str">
        <f>Расчет!DG4</f>
        <v>N</v>
      </c>
      <c r="DG128" s="420" t="str">
        <f>Расчет!DH4</f>
        <v>N</v>
      </c>
      <c r="DH128" s="420" t="str">
        <f>Расчет!DI4</f>
        <v>N</v>
      </c>
      <c r="DI128" s="420" t="str">
        <f>Расчет!DJ4</f>
        <v>N</v>
      </c>
      <c r="DJ128" s="420" t="str">
        <f>Расчет!DK4</f>
        <v>N</v>
      </c>
      <c r="DK128" s="420" t="str">
        <f>Расчет!DL4</f>
        <v>N</v>
      </c>
      <c r="DL128" s="420" t="str">
        <f>Расчет!DM4</f>
        <v>N</v>
      </c>
      <c r="DM128" s="420" t="str">
        <f>Расчет!DN4</f>
        <v>N</v>
      </c>
      <c r="DN128" s="420" t="str">
        <f>Расчет!DO4</f>
        <v>N</v>
      </c>
      <c r="DO128" s="420" t="str">
        <f>Расчет!DP4</f>
        <v>N</v>
      </c>
      <c r="DP128" s="420" t="str">
        <f>Расчет!DQ4</f>
        <v>N</v>
      </c>
      <c r="DQ128" s="420" t="str">
        <f>Расчет!DR4</f>
        <v>N</v>
      </c>
      <c r="DR128" s="420" t="str">
        <f>Расчет!DS4</f>
        <v>N</v>
      </c>
      <c r="DS128" s="420" t="str">
        <f>Расчет!DT4</f>
        <v>N</v>
      </c>
      <c r="DT128" s="420" t="str">
        <f>Расчет!DU4</f>
        <v>N</v>
      </c>
      <c r="DU128" s="420" t="str">
        <f>Расчет!DV4</f>
        <v>N</v>
      </c>
      <c r="DV128" s="420" t="str">
        <f>Расчет!DW4</f>
        <v>N</v>
      </c>
      <c r="DW128" s="420" t="str">
        <f>Расчет!DX4</f>
        <v>N</v>
      </c>
      <c r="DX128" s="420" t="str">
        <f>Расчет!DY4</f>
        <v>N</v>
      </c>
      <c r="DY128" s="420" t="str">
        <f>Расчет!DZ4</f>
        <v>N</v>
      </c>
      <c r="DZ128" s="420" t="str">
        <f>Расчет!EA4</f>
        <v>N</v>
      </c>
      <c r="EA128" s="420" t="str">
        <f>Расчет!EB4</f>
        <v>N</v>
      </c>
      <c r="EB128" s="420" t="str">
        <f>Расчет!EC4</f>
        <v>N</v>
      </c>
      <c r="EC128" s="420" t="str">
        <f>Расчет!ED4</f>
        <v>N</v>
      </c>
      <c r="ED128" s="420" t="str">
        <f>Расчет!EE4</f>
        <v>N</v>
      </c>
      <c r="EE128" s="420" t="str">
        <f>Расчет!EF4</f>
        <v>N</v>
      </c>
      <c r="EF128" s="420" t="str">
        <f>Расчет!EG4</f>
        <v>N</v>
      </c>
      <c r="EG128" s="420" t="str">
        <f>Расчет!EH4</f>
        <v>N</v>
      </c>
      <c r="EH128" s="420" t="str">
        <f>Расчет!EI4</f>
        <v>N</v>
      </c>
      <c r="EI128" s="420" t="str">
        <f>Расчет!EJ4</f>
        <v>N</v>
      </c>
      <c r="EJ128" s="420" t="str">
        <f>Расчет!EK4</f>
        <v>N</v>
      </c>
      <c r="EK128" s="420" t="str">
        <f>Расчет!EL4</f>
        <v>N</v>
      </c>
      <c r="EL128" s="420" t="str">
        <f>Расчет!EM4</f>
        <v>N</v>
      </c>
      <c r="EM128" s="420" t="str">
        <f>Расчет!EN4</f>
        <v>N</v>
      </c>
      <c r="EN128" s="420" t="str">
        <f>Расчет!EO4</f>
        <v>N</v>
      </c>
      <c r="EO128" s="420" t="str">
        <f>Расчет!EP4</f>
        <v>N</v>
      </c>
      <c r="EP128" s="420" t="str">
        <f>Расчет!EQ4</f>
        <v>N</v>
      </c>
      <c r="EQ128" s="420" t="str">
        <f>Расчет!ER4</f>
        <v>N</v>
      </c>
      <c r="ER128" s="420" t="str">
        <f>Расчет!ES4</f>
        <v>N</v>
      </c>
      <c r="ES128" s="420" t="str">
        <f>Расчет!ET4</f>
        <v>N</v>
      </c>
      <c r="ET128" s="420" t="str">
        <f>Расчет!EU4</f>
        <v>N</v>
      </c>
      <c r="EU128" s="420" t="str">
        <f>Расчет!EV4</f>
        <v>N</v>
      </c>
      <c r="EV128" s="420" t="str">
        <f>Расчет!EW4</f>
        <v>N</v>
      </c>
    </row>
    <row r="129" spans="1:152" s="43" customFormat="1" ht="15.75" outlineLevel="1" x14ac:dyDescent="0.25">
      <c r="A129" s="168" t="s">
        <v>557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</row>
    <row r="130" spans="1:152" s="46" customFormat="1" ht="31.5" outlineLevel="1" x14ac:dyDescent="0.25">
      <c r="A130" s="401">
        <v>1</v>
      </c>
      <c r="B130" s="186" t="s">
        <v>270</v>
      </c>
      <c r="C130" s="310">
        <v>0</v>
      </c>
      <c r="D130" s="310">
        <v>0</v>
      </c>
      <c r="E130" s="310">
        <v>0</v>
      </c>
      <c r="F130" s="310">
        <v>0</v>
      </c>
      <c r="G130" s="310">
        <v>0</v>
      </c>
      <c r="H130" s="310">
        <v>0</v>
      </c>
      <c r="I130" s="310">
        <v>0.1</v>
      </c>
      <c r="J130" s="310">
        <v>0.2</v>
      </c>
      <c r="K130" s="310">
        <v>0.25</v>
      </c>
      <c r="L130" s="310">
        <v>0.3</v>
      </c>
      <c r="M130" s="310">
        <v>0.4</v>
      </c>
      <c r="N130" s="310">
        <v>0.55000000000000004</v>
      </c>
      <c r="O130" s="310">
        <v>0.7</v>
      </c>
      <c r="P130" s="310">
        <v>0.85</v>
      </c>
      <c r="Q130" s="310">
        <v>1</v>
      </c>
      <c r="R130" s="310">
        <v>1</v>
      </c>
      <c r="S130" s="310">
        <v>1</v>
      </c>
      <c r="T130" s="310">
        <v>1</v>
      </c>
      <c r="U130" s="310">
        <v>1</v>
      </c>
      <c r="V130" s="310">
        <v>1</v>
      </c>
      <c r="W130" s="310">
        <v>1</v>
      </c>
      <c r="X130" s="310">
        <v>1</v>
      </c>
      <c r="Y130" s="310">
        <v>1</v>
      </c>
      <c r="Z130" s="310">
        <v>1</v>
      </c>
      <c r="AA130" s="310">
        <v>1</v>
      </c>
      <c r="AB130" s="310">
        <v>1</v>
      </c>
      <c r="AC130" s="310">
        <v>1</v>
      </c>
      <c r="AD130" s="310">
        <v>1</v>
      </c>
      <c r="AE130" s="310">
        <v>1</v>
      </c>
      <c r="AF130" s="310">
        <v>1</v>
      </c>
      <c r="AG130" s="310">
        <v>1</v>
      </c>
      <c r="AH130" s="310">
        <v>1</v>
      </c>
      <c r="AI130" s="310">
        <v>1</v>
      </c>
      <c r="AJ130" s="310">
        <v>1</v>
      </c>
      <c r="AK130" s="310">
        <v>1</v>
      </c>
      <c r="AL130" s="310">
        <v>1</v>
      </c>
      <c r="AM130" s="310">
        <v>1</v>
      </c>
      <c r="AN130" s="310">
        <v>1</v>
      </c>
      <c r="AO130" s="310">
        <v>1</v>
      </c>
      <c r="AP130" s="310">
        <v>1</v>
      </c>
      <c r="AQ130" s="310">
        <v>1</v>
      </c>
      <c r="AR130" s="310">
        <v>1</v>
      </c>
      <c r="AS130" s="310">
        <v>1</v>
      </c>
      <c r="AT130" s="310">
        <v>1</v>
      </c>
      <c r="AU130" s="310">
        <v>1</v>
      </c>
      <c r="AV130" s="310">
        <v>1</v>
      </c>
      <c r="AW130" s="310">
        <v>1</v>
      </c>
      <c r="AX130" s="310">
        <v>1</v>
      </c>
      <c r="AY130" s="310">
        <v>1</v>
      </c>
      <c r="AZ130" s="310">
        <v>1</v>
      </c>
      <c r="BA130" s="310">
        <v>1</v>
      </c>
      <c r="BB130" s="310">
        <v>1</v>
      </c>
      <c r="BC130" s="310">
        <v>1</v>
      </c>
      <c r="BD130" s="310">
        <v>1</v>
      </c>
      <c r="BE130" s="310">
        <v>1</v>
      </c>
      <c r="BF130" s="310">
        <v>1</v>
      </c>
      <c r="BG130" s="310">
        <v>1</v>
      </c>
      <c r="BH130" s="310">
        <v>1</v>
      </c>
      <c r="BI130" s="310">
        <v>1</v>
      </c>
      <c r="BJ130" s="310">
        <v>1</v>
      </c>
      <c r="BK130" s="310">
        <v>1</v>
      </c>
      <c r="BL130" s="310">
        <v>1</v>
      </c>
      <c r="BM130" s="310">
        <v>1</v>
      </c>
      <c r="BN130" s="310">
        <v>1</v>
      </c>
      <c r="BO130" s="310">
        <v>1</v>
      </c>
      <c r="BP130" s="310">
        <v>1</v>
      </c>
      <c r="BQ130" s="310">
        <v>1</v>
      </c>
      <c r="BR130" s="310">
        <v>1</v>
      </c>
      <c r="BS130" s="310">
        <v>1</v>
      </c>
      <c r="BT130" s="310">
        <v>1</v>
      </c>
      <c r="BU130" s="310">
        <v>1</v>
      </c>
      <c r="BV130" s="310">
        <v>1</v>
      </c>
      <c r="BW130" s="310">
        <v>1</v>
      </c>
      <c r="BX130" s="310">
        <v>1</v>
      </c>
      <c r="BY130" s="310">
        <v>1</v>
      </c>
      <c r="BZ130" s="310">
        <v>1</v>
      </c>
      <c r="CA130" s="310">
        <v>1</v>
      </c>
      <c r="CB130" s="310">
        <v>1</v>
      </c>
      <c r="CC130" s="310">
        <v>1</v>
      </c>
      <c r="CD130" s="310">
        <v>1</v>
      </c>
      <c r="CE130" s="310">
        <v>1</v>
      </c>
      <c r="CF130" s="310">
        <v>1</v>
      </c>
      <c r="CG130" s="310">
        <v>1</v>
      </c>
      <c r="CH130" s="310">
        <v>1</v>
      </c>
      <c r="CI130" s="310">
        <v>1</v>
      </c>
      <c r="CJ130" s="310">
        <v>1</v>
      </c>
      <c r="CK130" s="310">
        <v>1</v>
      </c>
      <c r="CL130" s="310">
        <v>1</v>
      </c>
      <c r="CM130" s="310">
        <v>1</v>
      </c>
      <c r="CN130" s="310">
        <v>1</v>
      </c>
      <c r="CO130" s="310">
        <v>1</v>
      </c>
      <c r="CP130" s="310">
        <v>1</v>
      </c>
      <c r="CQ130" s="310">
        <v>1</v>
      </c>
      <c r="CR130" s="310">
        <v>1</v>
      </c>
      <c r="CS130" s="310">
        <v>1</v>
      </c>
      <c r="CT130" s="310">
        <v>1</v>
      </c>
      <c r="CU130" s="310">
        <v>1</v>
      </c>
      <c r="CV130" s="310">
        <v>1</v>
      </c>
      <c r="CW130" s="310">
        <v>1</v>
      </c>
      <c r="CX130" s="310">
        <v>1</v>
      </c>
      <c r="CY130" s="310">
        <v>1</v>
      </c>
      <c r="CZ130" s="310">
        <v>1</v>
      </c>
      <c r="DA130" s="310">
        <v>1</v>
      </c>
      <c r="DB130" s="310">
        <v>1</v>
      </c>
      <c r="DC130" s="310">
        <v>1</v>
      </c>
      <c r="DD130" s="310">
        <v>1</v>
      </c>
      <c r="DE130" s="310">
        <v>1</v>
      </c>
      <c r="DF130" s="310">
        <v>1</v>
      </c>
      <c r="DG130" s="310">
        <v>1</v>
      </c>
      <c r="DH130" s="310">
        <v>1</v>
      </c>
      <c r="DI130" s="310">
        <v>1</v>
      </c>
      <c r="DJ130" s="310">
        <v>1</v>
      </c>
      <c r="DK130" s="310">
        <v>1</v>
      </c>
      <c r="DL130" s="310">
        <v>1</v>
      </c>
      <c r="DM130" s="310">
        <v>1</v>
      </c>
      <c r="DN130" s="310">
        <v>1</v>
      </c>
      <c r="DO130" s="310">
        <v>1</v>
      </c>
      <c r="DP130" s="310">
        <v>1</v>
      </c>
      <c r="DQ130" s="310">
        <v>1</v>
      </c>
      <c r="DR130" s="310">
        <v>1</v>
      </c>
      <c r="DS130" s="310">
        <v>1</v>
      </c>
      <c r="DT130" s="310">
        <v>1</v>
      </c>
      <c r="DU130" s="310">
        <v>1</v>
      </c>
      <c r="DV130" s="310">
        <v>1</v>
      </c>
      <c r="DW130" s="310">
        <v>1</v>
      </c>
      <c r="DX130" s="310">
        <v>1</v>
      </c>
      <c r="DY130" s="310">
        <v>1</v>
      </c>
      <c r="DZ130" s="310">
        <v>1</v>
      </c>
      <c r="EA130" s="310">
        <v>1</v>
      </c>
      <c r="EB130" s="310">
        <v>1</v>
      </c>
      <c r="EC130" s="310">
        <v>1</v>
      </c>
      <c r="ED130" s="310">
        <v>1</v>
      </c>
      <c r="EE130" s="310">
        <v>1</v>
      </c>
      <c r="EF130" s="310">
        <v>1</v>
      </c>
      <c r="EG130" s="310">
        <v>1</v>
      </c>
      <c r="EH130" s="310">
        <v>1</v>
      </c>
      <c r="EI130" s="310">
        <v>1</v>
      </c>
      <c r="EJ130" s="310">
        <v>1</v>
      </c>
      <c r="EK130" s="310">
        <v>1</v>
      </c>
      <c r="EL130" s="310">
        <v>1</v>
      </c>
      <c r="EM130" s="310">
        <v>1</v>
      </c>
      <c r="EN130" s="310">
        <v>1</v>
      </c>
      <c r="EO130" s="310">
        <v>1</v>
      </c>
      <c r="EP130" s="310">
        <v>1</v>
      </c>
      <c r="EQ130" s="310">
        <v>1</v>
      </c>
      <c r="ER130" s="310">
        <v>1</v>
      </c>
      <c r="ES130" s="310">
        <v>1</v>
      </c>
      <c r="ET130" s="310">
        <v>1</v>
      </c>
      <c r="EU130" s="310">
        <v>1</v>
      </c>
      <c r="EV130" s="310">
        <v>1</v>
      </c>
    </row>
    <row r="131" spans="1:152" s="46" customFormat="1" ht="31.5" outlineLevel="1" x14ac:dyDescent="0.25">
      <c r="A131" s="401">
        <v>2</v>
      </c>
      <c r="B131" s="186" t="s">
        <v>269</v>
      </c>
      <c r="C131" s="310">
        <v>0</v>
      </c>
      <c r="D131" s="310">
        <v>0</v>
      </c>
      <c r="E131" s="310">
        <v>0</v>
      </c>
      <c r="F131" s="310">
        <v>0</v>
      </c>
      <c r="G131" s="310">
        <v>0</v>
      </c>
      <c r="H131" s="310">
        <v>0</v>
      </c>
      <c r="I131" s="310">
        <v>1</v>
      </c>
      <c r="J131" s="310">
        <v>1</v>
      </c>
      <c r="K131" s="310">
        <v>1</v>
      </c>
      <c r="L131" s="310">
        <v>1</v>
      </c>
      <c r="M131" s="310">
        <v>1</v>
      </c>
      <c r="N131" s="310">
        <v>1</v>
      </c>
      <c r="O131" s="310">
        <v>1</v>
      </c>
      <c r="P131" s="310">
        <v>1</v>
      </c>
      <c r="Q131" s="310">
        <v>1</v>
      </c>
      <c r="R131" s="310">
        <v>1</v>
      </c>
      <c r="S131" s="310">
        <v>1</v>
      </c>
      <c r="T131" s="310">
        <v>1</v>
      </c>
      <c r="U131" s="310">
        <v>1</v>
      </c>
      <c r="V131" s="310">
        <v>1</v>
      </c>
      <c r="W131" s="310">
        <v>1</v>
      </c>
      <c r="X131" s="310">
        <v>1</v>
      </c>
      <c r="Y131" s="310">
        <v>1</v>
      </c>
      <c r="Z131" s="310">
        <v>1</v>
      </c>
      <c r="AA131" s="310">
        <v>1</v>
      </c>
      <c r="AB131" s="310">
        <v>1</v>
      </c>
      <c r="AC131" s="310">
        <v>1</v>
      </c>
      <c r="AD131" s="310">
        <v>1</v>
      </c>
      <c r="AE131" s="310">
        <v>1</v>
      </c>
      <c r="AF131" s="310">
        <v>1</v>
      </c>
      <c r="AG131" s="310">
        <v>1</v>
      </c>
      <c r="AH131" s="310">
        <v>1</v>
      </c>
      <c r="AI131" s="310">
        <v>1</v>
      </c>
      <c r="AJ131" s="310">
        <v>1</v>
      </c>
      <c r="AK131" s="310">
        <v>1</v>
      </c>
      <c r="AL131" s="310">
        <v>1</v>
      </c>
      <c r="AM131" s="310">
        <v>1</v>
      </c>
      <c r="AN131" s="310">
        <v>1</v>
      </c>
      <c r="AO131" s="310">
        <v>1</v>
      </c>
      <c r="AP131" s="310">
        <v>1</v>
      </c>
      <c r="AQ131" s="310">
        <v>1</v>
      </c>
      <c r="AR131" s="310">
        <v>1</v>
      </c>
      <c r="AS131" s="310">
        <v>1</v>
      </c>
      <c r="AT131" s="310">
        <v>1</v>
      </c>
      <c r="AU131" s="310">
        <v>1</v>
      </c>
      <c r="AV131" s="310">
        <v>1</v>
      </c>
      <c r="AW131" s="310">
        <v>1</v>
      </c>
      <c r="AX131" s="310">
        <v>1</v>
      </c>
      <c r="AY131" s="310">
        <v>1</v>
      </c>
      <c r="AZ131" s="310">
        <v>1</v>
      </c>
      <c r="BA131" s="310">
        <v>1</v>
      </c>
      <c r="BB131" s="310">
        <v>1</v>
      </c>
      <c r="BC131" s="310">
        <v>1</v>
      </c>
      <c r="BD131" s="310">
        <v>1</v>
      </c>
      <c r="BE131" s="310">
        <v>1</v>
      </c>
      <c r="BF131" s="310">
        <v>1</v>
      </c>
      <c r="BG131" s="310">
        <v>1</v>
      </c>
      <c r="BH131" s="310">
        <v>1</v>
      </c>
      <c r="BI131" s="310">
        <v>1</v>
      </c>
      <c r="BJ131" s="310">
        <v>1</v>
      </c>
      <c r="BK131" s="310">
        <v>1</v>
      </c>
      <c r="BL131" s="310">
        <v>1</v>
      </c>
      <c r="BM131" s="310">
        <v>1</v>
      </c>
      <c r="BN131" s="310">
        <v>1</v>
      </c>
      <c r="BO131" s="310">
        <v>1</v>
      </c>
      <c r="BP131" s="310">
        <v>1</v>
      </c>
      <c r="BQ131" s="310">
        <v>1</v>
      </c>
      <c r="BR131" s="310">
        <v>1</v>
      </c>
      <c r="BS131" s="310">
        <v>1</v>
      </c>
      <c r="BT131" s="310">
        <v>1</v>
      </c>
      <c r="BU131" s="310">
        <v>1</v>
      </c>
      <c r="BV131" s="310">
        <v>1</v>
      </c>
      <c r="BW131" s="310">
        <v>1</v>
      </c>
      <c r="BX131" s="310">
        <v>1</v>
      </c>
      <c r="BY131" s="310">
        <v>1</v>
      </c>
      <c r="BZ131" s="310">
        <v>1</v>
      </c>
      <c r="CA131" s="310">
        <v>1</v>
      </c>
      <c r="CB131" s="310">
        <v>1</v>
      </c>
      <c r="CC131" s="310">
        <v>1</v>
      </c>
      <c r="CD131" s="310">
        <v>1</v>
      </c>
      <c r="CE131" s="310">
        <v>1</v>
      </c>
      <c r="CF131" s="310">
        <v>1</v>
      </c>
      <c r="CG131" s="310">
        <v>1</v>
      </c>
      <c r="CH131" s="310">
        <v>1</v>
      </c>
      <c r="CI131" s="310">
        <v>1</v>
      </c>
      <c r="CJ131" s="310">
        <v>1</v>
      </c>
      <c r="CK131" s="310">
        <v>1</v>
      </c>
      <c r="CL131" s="310">
        <v>1</v>
      </c>
      <c r="CM131" s="310">
        <v>1</v>
      </c>
      <c r="CN131" s="310">
        <v>1</v>
      </c>
      <c r="CO131" s="310">
        <v>1</v>
      </c>
      <c r="CP131" s="310">
        <v>1</v>
      </c>
      <c r="CQ131" s="310">
        <v>1</v>
      </c>
      <c r="CR131" s="310">
        <v>1</v>
      </c>
      <c r="CS131" s="310">
        <v>1</v>
      </c>
      <c r="CT131" s="310">
        <v>1</v>
      </c>
      <c r="CU131" s="310">
        <v>1</v>
      </c>
      <c r="CV131" s="310">
        <v>1</v>
      </c>
      <c r="CW131" s="310">
        <v>1</v>
      </c>
      <c r="CX131" s="310">
        <v>1</v>
      </c>
      <c r="CY131" s="310">
        <v>1</v>
      </c>
      <c r="CZ131" s="310">
        <v>1</v>
      </c>
      <c r="DA131" s="310">
        <v>1</v>
      </c>
      <c r="DB131" s="310">
        <v>1</v>
      </c>
      <c r="DC131" s="310">
        <v>1</v>
      </c>
      <c r="DD131" s="310">
        <v>1</v>
      </c>
      <c r="DE131" s="310">
        <v>1</v>
      </c>
      <c r="DF131" s="310">
        <v>1</v>
      </c>
      <c r="DG131" s="310">
        <v>1</v>
      </c>
      <c r="DH131" s="310">
        <v>1</v>
      </c>
      <c r="DI131" s="310">
        <v>1</v>
      </c>
      <c r="DJ131" s="310">
        <v>1</v>
      </c>
      <c r="DK131" s="310">
        <v>1</v>
      </c>
      <c r="DL131" s="310">
        <v>1</v>
      </c>
      <c r="DM131" s="310">
        <v>1</v>
      </c>
      <c r="DN131" s="310">
        <v>1</v>
      </c>
      <c r="DO131" s="310">
        <v>1</v>
      </c>
      <c r="DP131" s="310">
        <v>1</v>
      </c>
      <c r="DQ131" s="310">
        <v>1</v>
      </c>
      <c r="DR131" s="310">
        <v>1</v>
      </c>
      <c r="DS131" s="310">
        <v>1</v>
      </c>
      <c r="DT131" s="310">
        <v>1</v>
      </c>
      <c r="DU131" s="310">
        <v>1</v>
      </c>
      <c r="DV131" s="310">
        <v>1</v>
      </c>
      <c r="DW131" s="310">
        <v>1</v>
      </c>
      <c r="DX131" s="310">
        <v>1</v>
      </c>
      <c r="DY131" s="310">
        <v>1</v>
      </c>
      <c r="DZ131" s="310">
        <v>1</v>
      </c>
      <c r="EA131" s="310">
        <v>1</v>
      </c>
      <c r="EB131" s="310">
        <v>1</v>
      </c>
      <c r="EC131" s="310">
        <v>1</v>
      </c>
      <c r="ED131" s="310">
        <v>1</v>
      </c>
      <c r="EE131" s="310">
        <v>1</v>
      </c>
      <c r="EF131" s="310">
        <v>1</v>
      </c>
      <c r="EG131" s="310">
        <v>1</v>
      </c>
      <c r="EH131" s="310">
        <v>1</v>
      </c>
      <c r="EI131" s="310">
        <v>1</v>
      </c>
      <c r="EJ131" s="310">
        <v>1</v>
      </c>
      <c r="EK131" s="310">
        <v>1</v>
      </c>
      <c r="EL131" s="310">
        <v>1</v>
      </c>
      <c r="EM131" s="310">
        <v>1</v>
      </c>
      <c r="EN131" s="310">
        <v>1</v>
      </c>
      <c r="EO131" s="310">
        <v>1</v>
      </c>
      <c r="EP131" s="310">
        <v>1</v>
      </c>
      <c r="EQ131" s="310">
        <v>1</v>
      </c>
      <c r="ER131" s="310">
        <v>1</v>
      </c>
      <c r="ES131" s="310">
        <v>1</v>
      </c>
      <c r="ET131" s="310">
        <v>1</v>
      </c>
      <c r="EU131" s="310">
        <v>1</v>
      </c>
      <c r="EV131" s="310">
        <v>1</v>
      </c>
    </row>
    <row r="132" spans="1:152" s="46" customFormat="1" ht="31.5" outlineLevel="1" x14ac:dyDescent="0.25">
      <c r="A132" s="401">
        <v>3</v>
      </c>
      <c r="B132" s="187" t="s">
        <v>268</v>
      </c>
      <c r="C132" s="194">
        <f t="shared" ref="C132:AH132" si="4">SUM($G$36:$G$50)*C130</f>
        <v>0</v>
      </c>
      <c r="D132" s="194">
        <f t="shared" si="4"/>
        <v>0</v>
      </c>
      <c r="E132" s="194">
        <f t="shared" si="4"/>
        <v>0</v>
      </c>
      <c r="F132" s="194">
        <f t="shared" si="4"/>
        <v>0</v>
      </c>
      <c r="G132" s="194">
        <f t="shared" si="4"/>
        <v>0</v>
      </c>
      <c r="H132" s="194">
        <f t="shared" si="4"/>
        <v>0</v>
      </c>
      <c r="I132" s="194">
        <f t="shared" si="4"/>
        <v>22881.355932203394</v>
      </c>
      <c r="J132" s="194">
        <f t="shared" si="4"/>
        <v>45762.711864406789</v>
      </c>
      <c r="K132" s="194">
        <f t="shared" si="4"/>
        <v>57203.38983050848</v>
      </c>
      <c r="L132" s="194">
        <f t="shared" si="4"/>
        <v>68644.067796610179</v>
      </c>
      <c r="M132" s="194">
        <f t="shared" si="4"/>
        <v>91525.423728813577</v>
      </c>
      <c r="N132" s="194">
        <f t="shared" si="4"/>
        <v>125847.45762711867</v>
      </c>
      <c r="O132" s="194">
        <f t="shared" si="4"/>
        <v>160169.49152542374</v>
      </c>
      <c r="P132" s="194">
        <f t="shared" si="4"/>
        <v>194491.52542372883</v>
      </c>
      <c r="Q132" s="194">
        <f t="shared" si="4"/>
        <v>228813.55932203392</v>
      </c>
      <c r="R132" s="194">
        <f t="shared" si="4"/>
        <v>228813.55932203392</v>
      </c>
      <c r="S132" s="194">
        <f t="shared" si="4"/>
        <v>228813.55932203392</v>
      </c>
      <c r="T132" s="194">
        <f t="shared" si="4"/>
        <v>228813.55932203392</v>
      </c>
      <c r="U132" s="194">
        <f t="shared" si="4"/>
        <v>228813.55932203392</v>
      </c>
      <c r="V132" s="194">
        <f t="shared" si="4"/>
        <v>228813.55932203392</v>
      </c>
      <c r="W132" s="194">
        <f t="shared" si="4"/>
        <v>228813.55932203392</v>
      </c>
      <c r="X132" s="194">
        <f t="shared" si="4"/>
        <v>228813.55932203392</v>
      </c>
      <c r="Y132" s="194">
        <f t="shared" si="4"/>
        <v>228813.55932203392</v>
      </c>
      <c r="Z132" s="194">
        <f t="shared" si="4"/>
        <v>228813.55932203392</v>
      </c>
      <c r="AA132" s="194">
        <f t="shared" si="4"/>
        <v>228813.55932203392</v>
      </c>
      <c r="AB132" s="194">
        <f t="shared" si="4"/>
        <v>228813.55932203392</v>
      </c>
      <c r="AC132" s="194">
        <f t="shared" si="4"/>
        <v>228813.55932203392</v>
      </c>
      <c r="AD132" s="194">
        <f t="shared" si="4"/>
        <v>228813.55932203392</v>
      </c>
      <c r="AE132" s="194">
        <f t="shared" si="4"/>
        <v>228813.55932203392</v>
      </c>
      <c r="AF132" s="194">
        <f t="shared" si="4"/>
        <v>228813.55932203392</v>
      </c>
      <c r="AG132" s="194">
        <f t="shared" si="4"/>
        <v>228813.55932203392</v>
      </c>
      <c r="AH132" s="194">
        <f t="shared" si="4"/>
        <v>228813.55932203392</v>
      </c>
      <c r="AI132" s="194">
        <f t="shared" ref="AI132:BN132" si="5">SUM($G$36:$G$50)*AI130</f>
        <v>228813.55932203392</v>
      </c>
      <c r="AJ132" s="194">
        <f t="shared" si="5"/>
        <v>228813.55932203392</v>
      </c>
      <c r="AK132" s="194">
        <f t="shared" si="5"/>
        <v>228813.55932203392</v>
      </c>
      <c r="AL132" s="194">
        <f t="shared" si="5"/>
        <v>228813.55932203392</v>
      </c>
      <c r="AM132" s="194">
        <f t="shared" si="5"/>
        <v>228813.55932203392</v>
      </c>
      <c r="AN132" s="194">
        <f t="shared" si="5"/>
        <v>228813.55932203392</v>
      </c>
      <c r="AO132" s="194">
        <f t="shared" si="5"/>
        <v>228813.55932203392</v>
      </c>
      <c r="AP132" s="194">
        <f t="shared" si="5"/>
        <v>228813.55932203392</v>
      </c>
      <c r="AQ132" s="194">
        <f t="shared" si="5"/>
        <v>228813.55932203392</v>
      </c>
      <c r="AR132" s="194">
        <f t="shared" si="5"/>
        <v>228813.55932203392</v>
      </c>
      <c r="AS132" s="194">
        <f t="shared" si="5"/>
        <v>228813.55932203392</v>
      </c>
      <c r="AT132" s="194">
        <f t="shared" si="5"/>
        <v>228813.55932203392</v>
      </c>
      <c r="AU132" s="194">
        <f t="shared" si="5"/>
        <v>228813.55932203392</v>
      </c>
      <c r="AV132" s="194">
        <f t="shared" si="5"/>
        <v>228813.55932203392</v>
      </c>
      <c r="AW132" s="194">
        <f t="shared" si="5"/>
        <v>228813.55932203392</v>
      </c>
      <c r="AX132" s="194">
        <f t="shared" si="5"/>
        <v>228813.55932203392</v>
      </c>
      <c r="AY132" s="194">
        <f t="shared" si="5"/>
        <v>228813.55932203392</v>
      </c>
      <c r="AZ132" s="194">
        <f t="shared" si="5"/>
        <v>228813.55932203392</v>
      </c>
      <c r="BA132" s="194">
        <f t="shared" si="5"/>
        <v>228813.55932203392</v>
      </c>
      <c r="BB132" s="194">
        <f t="shared" si="5"/>
        <v>228813.55932203392</v>
      </c>
      <c r="BC132" s="194">
        <f t="shared" si="5"/>
        <v>228813.55932203392</v>
      </c>
      <c r="BD132" s="194">
        <f t="shared" si="5"/>
        <v>228813.55932203392</v>
      </c>
      <c r="BE132" s="194">
        <f t="shared" si="5"/>
        <v>228813.55932203392</v>
      </c>
      <c r="BF132" s="194">
        <f t="shared" si="5"/>
        <v>228813.55932203392</v>
      </c>
      <c r="BG132" s="194">
        <f t="shared" si="5"/>
        <v>228813.55932203392</v>
      </c>
      <c r="BH132" s="194">
        <f t="shared" si="5"/>
        <v>228813.55932203392</v>
      </c>
      <c r="BI132" s="194">
        <f t="shared" si="5"/>
        <v>228813.55932203392</v>
      </c>
      <c r="BJ132" s="194">
        <f t="shared" si="5"/>
        <v>228813.55932203392</v>
      </c>
      <c r="BK132" s="194">
        <f t="shared" si="5"/>
        <v>228813.55932203392</v>
      </c>
      <c r="BL132" s="194">
        <f t="shared" si="5"/>
        <v>228813.55932203392</v>
      </c>
      <c r="BM132" s="194">
        <f t="shared" si="5"/>
        <v>228813.55932203392</v>
      </c>
      <c r="BN132" s="194">
        <f t="shared" si="5"/>
        <v>228813.55932203392</v>
      </c>
      <c r="BO132" s="194">
        <f t="shared" ref="BO132:CT132" si="6">SUM($G$36:$G$50)*BO130</f>
        <v>228813.55932203392</v>
      </c>
      <c r="BP132" s="194">
        <f t="shared" si="6"/>
        <v>228813.55932203392</v>
      </c>
      <c r="BQ132" s="194">
        <f t="shared" si="6"/>
        <v>228813.55932203392</v>
      </c>
      <c r="BR132" s="194">
        <f t="shared" si="6"/>
        <v>228813.55932203392</v>
      </c>
      <c r="BS132" s="194">
        <f t="shared" si="6"/>
        <v>228813.55932203392</v>
      </c>
      <c r="BT132" s="194">
        <f t="shared" si="6"/>
        <v>228813.55932203392</v>
      </c>
      <c r="BU132" s="194">
        <f t="shared" si="6"/>
        <v>228813.55932203392</v>
      </c>
      <c r="BV132" s="194">
        <f t="shared" si="6"/>
        <v>228813.55932203392</v>
      </c>
      <c r="BW132" s="194">
        <f t="shared" si="6"/>
        <v>228813.55932203392</v>
      </c>
      <c r="BX132" s="194">
        <f t="shared" si="6"/>
        <v>228813.55932203392</v>
      </c>
      <c r="BY132" s="194">
        <f t="shared" si="6"/>
        <v>228813.55932203392</v>
      </c>
      <c r="BZ132" s="194">
        <f t="shared" si="6"/>
        <v>228813.55932203392</v>
      </c>
      <c r="CA132" s="194">
        <f t="shared" si="6"/>
        <v>228813.55932203392</v>
      </c>
      <c r="CB132" s="194">
        <f t="shared" si="6"/>
        <v>228813.55932203392</v>
      </c>
      <c r="CC132" s="194">
        <f t="shared" si="6"/>
        <v>228813.55932203392</v>
      </c>
      <c r="CD132" s="194">
        <f t="shared" si="6"/>
        <v>228813.55932203392</v>
      </c>
      <c r="CE132" s="194">
        <f t="shared" si="6"/>
        <v>228813.55932203392</v>
      </c>
      <c r="CF132" s="194">
        <f t="shared" si="6"/>
        <v>228813.55932203392</v>
      </c>
      <c r="CG132" s="194">
        <f t="shared" si="6"/>
        <v>228813.55932203392</v>
      </c>
      <c r="CH132" s="194">
        <f t="shared" si="6"/>
        <v>228813.55932203392</v>
      </c>
      <c r="CI132" s="194">
        <f t="shared" si="6"/>
        <v>228813.55932203392</v>
      </c>
      <c r="CJ132" s="194">
        <f t="shared" si="6"/>
        <v>228813.55932203392</v>
      </c>
      <c r="CK132" s="194">
        <f t="shared" si="6"/>
        <v>228813.55932203392</v>
      </c>
      <c r="CL132" s="194">
        <f t="shared" si="6"/>
        <v>228813.55932203392</v>
      </c>
      <c r="CM132" s="194">
        <f t="shared" si="6"/>
        <v>228813.55932203392</v>
      </c>
      <c r="CN132" s="194">
        <f t="shared" si="6"/>
        <v>228813.55932203392</v>
      </c>
      <c r="CO132" s="194">
        <f t="shared" si="6"/>
        <v>228813.55932203392</v>
      </c>
      <c r="CP132" s="194">
        <f t="shared" si="6"/>
        <v>228813.55932203392</v>
      </c>
      <c r="CQ132" s="194">
        <f t="shared" si="6"/>
        <v>228813.55932203392</v>
      </c>
      <c r="CR132" s="194">
        <f t="shared" si="6"/>
        <v>228813.55932203392</v>
      </c>
      <c r="CS132" s="194">
        <f t="shared" si="6"/>
        <v>228813.55932203392</v>
      </c>
      <c r="CT132" s="194">
        <f t="shared" si="6"/>
        <v>228813.55932203392</v>
      </c>
      <c r="CU132" s="194">
        <f t="shared" ref="CU132:DZ132" si="7">SUM($G$36:$G$50)*CU130</f>
        <v>228813.55932203392</v>
      </c>
      <c r="CV132" s="194">
        <f t="shared" si="7"/>
        <v>228813.55932203392</v>
      </c>
      <c r="CW132" s="194">
        <f t="shared" si="7"/>
        <v>228813.55932203392</v>
      </c>
      <c r="CX132" s="194">
        <f t="shared" si="7"/>
        <v>228813.55932203392</v>
      </c>
      <c r="CY132" s="194">
        <f t="shared" si="7"/>
        <v>228813.55932203392</v>
      </c>
      <c r="CZ132" s="194">
        <f t="shared" si="7"/>
        <v>228813.55932203392</v>
      </c>
      <c r="DA132" s="194">
        <f t="shared" si="7"/>
        <v>228813.55932203392</v>
      </c>
      <c r="DB132" s="194">
        <f t="shared" si="7"/>
        <v>228813.55932203392</v>
      </c>
      <c r="DC132" s="194">
        <f t="shared" si="7"/>
        <v>228813.55932203392</v>
      </c>
      <c r="DD132" s="194">
        <f t="shared" si="7"/>
        <v>228813.55932203392</v>
      </c>
      <c r="DE132" s="194">
        <f t="shared" si="7"/>
        <v>228813.55932203392</v>
      </c>
      <c r="DF132" s="194">
        <f t="shared" si="7"/>
        <v>228813.55932203392</v>
      </c>
      <c r="DG132" s="194">
        <f t="shared" si="7"/>
        <v>228813.55932203392</v>
      </c>
      <c r="DH132" s="194">
        <f t="shared" si="7"/>
        <v>228813.55932203392</v>
      </c>
      <c r="DI132" s="194">
        <f t="shared" si="7"/>
        <v>228813.55932203392</v>
      </c>
      <c r="DJ132" s="194">
        <f t="shared" si="7"/>
        <v>228813.55932203392</v>
      </c>
      <c r="DK132" s="194">
        <f t="shared" si="7"/>
        <v>228813.55932203392</v>
      </c>
      <c r="DL132" s="194">
        <f t="shared" si="7"/>
        <v>228813.55932203392</v>
      </c>
      <c r="DM132" s="194">
        <f t="shared" si="7"/>
        <v>228813.55932203392</v>
      </c>
      <c r="DN132" s="194">
        <f t="shared" si="7"/>
        <v>228813.55932203392</v>
      </c>
      <c r="DO132" s="194">
        <f t="shared" si="7"/>
        <v>228813.55932203392</v>
      </c>
      <c r="DP132" s="194">
        <f t="shared" si="7"/>
        <v>228813.55932203392</v>
      </c>
      <c r="DQ132" s="194">
        <f t="shared" si="7"/>
        <v>228813.55932203392</v>
      </c>
      <c r="DR132" s="194">
        <f t="shared" si="7"/>
        <v>228813.55932203392</v>
      </c>
      <c r="DS132" s="194">
        <f t="shared" si="7"/>
        <v>228813.55932203392</v>
      </c>
      <c r="DT132" s="194">
        <f t="shared" si="7"/>
        <v>228813.55932203392</v>
      </c>
      <c r="DU132" s="194">
        <f t="shared" si="7"/>
        <v>228813.55932203392</v>
      </c>
      <c r="DV132" s="194">
        <f t="shared" si="7"/>
        <v>228813.55932203392</v>
      </c>
      <c r="DW132" s="194">
        <f t="shared" si="7"/>
        <v>228813.55932203392</v>
      </c>
      <c r="DX132" s="194">
        <f t="shared" si="7"/>
        <v>228813.55932203392</v>
      </c>
      <c r="DY132" s="194">
        <f t="shared" si="7"/>
        <v>228813.55932203392</v>
      </c>
      <c r="DZ132" s="194">
        <f t="shared" si="7"/>
        <v>228813.55932203392</v>
      </c>
      <c r="EA132" s="194">
        <f t="shared" ref="EA132:EV132" si="8">SUM($G$36:$G$50)*EA130</f>
        <v>228813.55932203392</v>
      </c>
      <c r="EB132" s="194">
        <f t="shared" si="8"/>
        <v>228813.55932203392</v>
      </c>
      <c r="EC132" s="194">
        <f t="shared" si="8"/>
        <v>228813.55932203392</v>
      </c>
      <c r="ED132" s="194">
        <f t="shared" si="8"/>
        <v>228813.55932203392</v>
      </c>
      <c r="EE132" s="194">
        <f t="shared" si="8"/>
        <v>228813.55932203392</v>
      </c>
      <c r="EF132" s="194">
        <f t="shared" si="8"/>
        <v>228813.55932203392</v>
      </c>
      <c r="EG132" s="194">
        <f t="shared" si="8"/>
        <v>228813.55932203392</v>
      </c>
      <c r="EH132" s="194">
        <f t="shared" si="8"/>
        <v>228813.55932203392</v>
      </c>
      <c r="EI132" s="194">
        <f t="shared" si="8"/>
        <v>228813.55932203392</v>
      </c>
      <c r="EJ132" s="194">
        <f t="shared" si="8"/>
        <v>228813.55932203392</v>
      </c>
      <c r="EK132" s="194">
        <f t="shared" si="8"/>
        <v>228813.55932203392</v>
      </c>
      <c r="EL132" s="194">
        <f t="shared" si="8"/>
        <v>228813.55932203392</v>
      </c>
      <c r="EM132" s="194">
        <f t="shared" si="8"/>
        <v>228813.55932203392</v>
      </c>
      <c r="EN132" s="194">
        <f t="shared" si="8"/>
        <v>228813.55932203392</v>
      </c>
      <c r="EO132" s="194">
        <f t="shared" si="8"/>
        <v>228813.55932203392</v>
      </c>
      <c r="EP132" s="194">
        <f t="shared" si="8"/>
        <v>228813.55932203392</v>
      </c>
      <c r="EQ132" s="194">
        <f t="shared" si="8"/>
        <v>228813.55932203392</v>
      </c>
      <c r="ER132" s="194">
        <f t="shared" si="8"/>
        <v>228813.55932203392</v>
      </c>
      <c r="ES132" s="194">
        <f t="shared" si="8"/>
        <v>228813.55932203392</v>
      </c>
      <c r="ET132" s="194">
        <f t="shared" si="8"/>
        <v>228813.55932203392</v>
      </c>
      <c r="EU132" s="194">
        <f t="shared" si="8"/>
        <v>228813.55932203392</v>
      </c>
      <c r="EV132" s="194">
        <f t="shared" si="8"/>
        <v>228813.55932203392</v>
      </c>
    </row>
    <row r="133" spans="1:152" s="43" customFormat="1" ht="31.5" outlineLevel="1" x14ac:dyDescent="0.25">
      <c r="A133" s="402">
        <v>4</v>
      </c>
      <c r="B133" s="189" t="s">
        <v>625</v>
      </c>
      <c r="C133" s="194">
        <f>SUM($G$36:$G$50)*C130</f>
        <v>0</v>
      </c>
      <c r="D133" s="194">
        <f t="shared" ref="D133:AI133" si="9">SUM($G$36:$G$50)*D130+C136</f>
        <v>0</v>
      </c>
      <c r="E133" s="194">
        <f t="shared" si="9"/>
        <v>0</v>
      </c>
      <c r="F133" s="194">
        <f t="shared" si="9"/>
        <v>0</v>
      </c>
      <c r="G133" s="194">
        <f t="shared" si="9"/>
        <v>0</v>
      </c>
      <c r="H133" s="194">
        <f t="shared" si="9"/>
        <v>0</v>
      </c>
      <c r="I133" s="194">
        <f t="shared" si="9"/>
        <v>22881.355932203394</v>
      </c>
      <c r="J133" s="194">
        <f t="shared" si="9"/>
        <v>45762.711864406789</v>
      </c>
      <c r="K133" s="194">
        <f t="shared" si="9"/>
        <v>57203.38983050848</v>
      </c>
      <c r="L133" s="194">
        <f t="shared" si="9"/>
        <v>68644.067796610179</v>
      </c>
      <c r="M133" s="194">
        <f t="shared" si="9"/>
        <v>91525.423728813577</v>
      </c>
      <c r="N133" s="194">
        <f t="shared" si="9"/>
        <v>125847.45762711867</v>
      </c>
      <c r="O133" s="194">
        <f t="shared" si="9"/>
        <v>160169.49152542374</v>
      </c>
      <c r="P133" s="194">
        <f t="shared" si="9"/>
        <v>194491.52542372883</v>
      </c>
      <c r="Q133" s="194">
        <f t="shared" si="9"/>
        <v>228813.55932203392</v>
      </c>
      <c r="R133" s="194">
        <f t="shared" si="9"/>
        <v>228813.55932203392</v>
      </c>
      <c r="S133" s="194">
        <f t="shared" si="9"/>
        <v>228813.55932203392</v>
      </c>
      <c r="T133" s="194">
        <f t="shared" si="9"/>
        <v>228813.55932203392</v>
      </c>
      <c r="U133" s="194">
        <f t="shared" si="9"/>
        <v>228813.55932203392</v>
      </c>
      <c r="V133" s="194">
        <f t="shared" si="9"/>
        <v>228813.55932203392</v>
      </c>
      <c r="W133" s="194">
        <f t="shared" si="9"/>
        <v>228813.55932203392</v>
      </c>
      <c r="X133" s="194">
        <f t="shared" si="9"/>
        <v>228813.55932203392</v>
      </c>
      <c r="Y133" s="194">
        <f t="shared" si="9"/>
        <v>228813.55932203392</v>
      </c>
      <c r="Z133" s="194">
        <f t="shared" si="9"/>
        <v>228813.55932203392</v>
      </c>
      <c r="AA133" s="194">
        <f t="shared" si="9"/>
        <v>228813.55932203392</v>
      </c>
      <c r="AB133" s="194">
        <f t="shared" si="9"/>
        <v>228813.55932203392</v>
      </c>
      <c r="AC133" s="194">
        <f t="shared" si="9"/>
        <v>228813.55932203392</v>
      </c>
      <c r="AD133" s="194">
        <f t="shared" si="9"/>
        <v>228813.55932203392</v>
      </c>
      <c r="AE133" s="194">
        <f t="shared" si="9"/>
        <v>228813.55932203392</v>
      </c>
      <c r="AF133" s="194">
        <f t="shared" si="9"/>
        <v>228813.55932203392</v>
      </c>
      <c r="AG133" s="194">
        <f t="shared" si="9"/>
        <v>228813.55932203392</v>
      </c>
      <c r="AH133" s="194">
        <f t="shared" si="9"/>
        <v>228813.55932203392</v>
      </c>
      <c r="AI133" s="194">
        <f t="shared" si="9"/>
        <v>228813.55932203392</v>
      </c>
      <c r="AJ133" s="194">
        <f t="shared" ref="AJ133:BO133" si="10">SUM($G$36:$G$50)*AJ130+AI136</f>
        <v>228813.55932203392</v>
      </c>
      <c r="AK133" s="194">
        <f t="shared" si="10"/>
        <v>228813.55932203392</v>
      </c>
      <c r="AL133" s="194">
        <f t="shared" si="10"/>
        <v>228813.55932203392</v>
      </c>
      <c r="AM133" s="194">
        <f t="shared" si="10"/>
        <v>228813.55932203392</v>
      </c>
      <c r="AN133" s="194">
        <f t="shared" si="10"/>
        <v>228813.55932203392</v>
      </c>
      <c r="AO133" s="194">
        <f t="shared" si="10"/>
        <v>228813.55932203392</v>
      </c>
      <c r="AP133" s="194">
        <f t="shared" si="10"/>
        <v>228813.55932203392</v>
      </c>
      <c r="AQ133" s="194">
        <f t="shared" si="10"/>
        <v>228813.55932203392</v>
      </c>
      <c r="AR133" s="194">
        <f t="shared" si="10"/>
        <v>228813.55932203392</v>
      </c>
      <c r="AS133" s="194">
        <f t="shared" si="10"/>
        <v>228813.55932203392</v>
      </c>
      <c r="AT133" s="194">
        <f t="shared" si="10"/>
        <v>228813.55932203392</v>
      </c>
      <c r="AU133" s="194">
        <f t="shared" si="10"/>
        <v>228813.55932203392</v>
      </c>
      <c r="AV133" s="194">
        <f t="shared" si="10"/>
        <v>228813.55932203392</v>
      </c>
      <c r="AW133" s="194">
        <f t="shared" si="10"/>
        <v>228813.55932203392</v>
      </c>
      <c r="AX133" s="194">
        <f t="shared" si="10"/>
        <v>228813.55932203392</v>
      </c>
      <c r="AY133" s="194">
        <f t="shared" si="10"/>
        <v>228813.55932203392</v>
      </c>
      <c r="AZ133" s="194">
        <f t="shared" si="10"/>
        <v>228813.55932203392</v>
      </c>
      <c r="BA133" s="194">
        <f t="shared" si="10"/>
        <v>228813.55932203392</v>
      </c>
      <c r="BB133" s="194">
        <f t="shared" si="10"/>
        <v>228813.55932203392</v>
      </c>
      <c r="BC133" s="194">
        <f t="shared" si="10"/>
        <v>228813.55932203392</v>
      </c>
      <c r="BD133" s="194">
        <f t="shared" si="10"/>
        <v>228813.55932203392</v>
      </c>
      <c r="BE133" s="194">
        <f t="shared" si="10"/>
        <v>228813.55932203392</v>
      </c>
      <c r="BF133" s="194">
        <f t="shared" si="10"/>
        <v>228813.55932203392</v>
      </c>
      <c r="BG133" s="194">
        <f t="shared" si="10"/>
        <v>228813.55932203392</v>
      </c>
      <c r="BH133" s="194">
        <f t="shared" si="10"/>
        <v>228813.55932203392</v>
      </c>
      <c r="BI133" s="194">
        <f t="shared" si="10"/>
        <v>228813.55932203392</v>
      </c>
      <c r="BJ133" s="194">
        <f t="shared" si="10"/>
        <v>228813.55932203392</v>
      </c>
      <c r="BK133" s="194">
        <f t="shared" si="10"/>
        <v>228813.55932203392</v>
      </c>
      <c r="BL133" s="194">
        <f t="shared" si="10"/>
        <v>228813.55932203392</v>
      </c>
      <c r="BM133" s="194">
        <f t="shared" si="10"/>
        <v>228813.55932203392</v>
      </c>
      <c r="BN133" s="194">
        <f t="shared" si="10"/>
        <v>228813.55932203392</v>
      </c>
      <c r="BO133" s="194">
        <f t="shared" si="10"/>
        <v>228813.55932203392</v>
      </c>
      <c r="BP133" s="194">
        <f t="shared" ref="BP133:CU133" si="11">SUM($G$36:$G$50)*BP130+BO136</f>
        <v>228813.55932203392</v>
      </c>
      <c r="BQ133" s="194">
        <f t="shared" si="11"/>
        <v>228813.55932203392</v>
      </c>
      <c r="BR133" s="194">
        <f t="shared" si="11"/>
        <v>228813.55932203392</v>
      </c>
      <c r="BS133" s="194">
        <f t="shared" si="11"/>
        <v>228813.55932203392</v>
      </c>
      <c r="BT133" s="194">
        <f t="shared" si="11"/>
        <v>228813.55932203392</v>
      </c>
      <c r="BU133" s="194">
        <f t="shared" si="11"/>
        <v>228813.55932203392</v>
      </c>
      <c r="BV133" s="194">
        <f t="shared" si="11"/>
        <v>228813.55932203392</v>
      </c>
      <c r="BW133" s="194">
        <f t="shared" si="11"/>
        <v>228813.55932203392</v>
      </c>
      <c r="BX133" s="194">
        <f t="shared" si="11"/>
        <v>228813.55932203392</v>
      </c>
      <c r="BY133" s="194">
        <f t="shared" si="11"/>
        <v>228813.55932203392</v>
      </c>
      <c r="BZ133" s="194">
        <f t="shared" si="11"/>
        <v>228813.55932203392</v>
      </c>
      <c r="CA133" s="194">
        <f t="shared" si="11"/>
        <v>228813.55932203392</v>
      </c>
      <c r="CB133" s="194">
        <f t="shared" si="11"/>
        <v>228813.55932203392</v>
      </c>
      <c r="CC133" s="194">
        <f t="shared" si="11"/>
        <v>228813.55932203392</v>
      </c>
      <c r="CD133" s="194">
        <f t="shared" si="11"/>
        <v>228813.55932203392</v>
      </c>
      <c r="CE133" s="194">
        <f t="shared" si="11"/>
        <v>228813.55932203392</v>
      </c>
      <c r="CF133" s="194">
        <f t="shared" si="11"/>
        <v>228813.55932203392</v>
      </c>
      <c r="CG133" s="194">
        <f t="shared" si="11"/>
        <v>228813.55932203392</v>
      </c>
      <c r="CH133" s="194">
        <f t="shared" si="11"/>
        <v>228813.55932203392</v>
      </c>
      <c r="CI133" s="194">
        <f t="shared" si="11"/>
        <v>228813.55932203392</v>
      </c>
      <c r="CJ133" s="194">
        <f t="shared" si="11"/>
        <v>228813.55932203392</v>
      </c>
      <c r="CK133" s="194">
        <f t="shared" si="11"/>
        <v>228813.55932203392</v>
      </c>
      <c r="CL133" s="194">
        <f t="shared" si="11"/>
        <v>228813.55932203392</v>
      </c>
      <c r="CM133" s="194">
        <f t="shared" si="11"/>
        <v>228813.55932203392</v>
      </c>
      <c r="CN133" s="194">
        <f t="shared" si="11"/>
        <v>228813.55932203392</v>
      </c>
      <c r="CO133" s="194">
        <f t="shared" si="11"/>
        <v>228813.55932203392</v>
      </c>
      <c r="CP133" s="194">
        <f t="shared" si="11"/>
        <v>228813.55932203392</v>
      </c>
      <c r="CQ133" s="194">
        <f t="shared" si="11"/>
        <v>228813.55932203392</v>
      </c>
      <c r="CR133" s="194">
        <f t="shared" si="11"/>
        <v>228813.55932203392</v>
      </c>
      <c r="CS133" s="194">
        <f t="shared" si="11"/>
        <v>228813.55932203392</v>
      </c>
      <c r="CT133" s="194">
        <f t="shared" si="11"/>
        <v>228813.55932203392</v>
      </c>
      <c r="CU133" s="194">
        <f t="shared" si="11"/>
        <v>228813.55932203392</v>
      </c>
      <c r="CV133" s="194">
        <f t="shared" ref="CV133:EA133" si="12">SUM($G$36:$G$50)*CV130+CU136</f>
        <v>228813.55932203392</v>
      </c>
      <c r="CW133" s="194">
        <f t="shared" si="12"/>
        <v>228813.55932203392</v>
      </c>
      <c r="CX133" s="194">
        <f t="shared" si="12"/>
        <v>228813.55932203392</v>
      </c>
      <c r="CY133" s="194">
        <f t="shared" si="12"/>
        <v>228813.55932203392</v>
      </c>
      <c r="CZ133" s="194">
        <f t="shared" si="12"/>
        <v>228813.55932203392</v>
      </c>
      <c r="DA133" s="194">
        <f t="shared" si="12"/>
        <v>228813.55932203392</v>
      </c>
      <c r="DB133" s="194">
        <f t="shared" si="12"/>
        <v>228813.55932203392</v>
      </c>
      <c r="DC133" s="194">
        <f t="shared" si="12"/>
        <v>228813.55932203392</v>
      </c>
      <c r="DD133" s="194">
        <f t="shared" si="12"/>
        <v>228813.55932203392</v>
      </c>
      <c r="DE133" s="194">
        <f t="shared" si="12"/>
        <v>228813.55932203392</v>
      </c>
      <c r="DF133" s="194">
        <f t="shared" si="12"/>
        <v>228813.55932203392</v>
      </c>
      <c r="DG133" s="194">
        <f t="shared" si="12"/>
        <v>228813.55932203392</v>
      </c>
      <c r="DH133" s="194">
        <f t="shared" si="12"/>
        <v>228813.55932203392</v>
      </c>
      <c r="DI133" s="194">
        <f t="shared" si="12"/>
        <v>228813.55932203392</v>
      </c>
      <c r="DJ133" s="194">
        <f t="shared" si="12"/>
        <v>228813.55932203392</v>
      </c>
      <c r="DK133" s="194">
        <f t="shared" si="12"/>
        <v>228813.55932203392</v>
      </c>
      <c r="DL133" s="194">
        <f t="shared" si="12"/>
        <v>228813.55932203392</v>
      </c>
      <c r="DM133" s="194">
        <f t="shared" si="12"/>
        <v>228813.55932203392</v>
      </c>
      <c r="DN133" s="194">
        <f t="shared" si="12"/>
        <v>228813.55932203392</v>
      </c>
      <c r="DO133" s="194">
        <f t="shared" si="12"/>
        <v>228813.55932203392</v>
      </c>
      <c r="DP133" s="194">
        <f t="shared" si="12"/>
        <v>228813.55932203392</v>
      </c>
      <c r="DQ133" s="194">
        <f t="shared" si="12"/>
        <v>228813.55932203392</v>
      </c>
      <c r="DR133" s="194">
        <f t="shared" si="12"/>
        <v>228813.55932203392</v>
      </c>
      <c r="DS133" s="194">
        <f t="shared" si="12"/>
        <v>228813.55932203392</v>
      </c>
      <c r="DT133" s="194">
        <f t="shared" si="12"/>
        <v>228813.55932203392</v>
      </c>
      <c r="DU133" s="194">
        <f t="shared" si="12"/>
        <v>228813.55932203392</v>
      </c>
      <c r="DV133" s="194">
        <f t="shared" si="12"/>
        <v>228813.55932203392</v>
      </c>
      <c r="DW133" s="194">
        <f t="shared" si="12"/>
        <v>228813.55932203392</v>
      </c>
      <c r="DX133" s="194">
        <f t="shared" si="12"/>
        <v>228813.55932203392</v>
      </c>
      <c r="DY133" s="194">
        <f t="shared" si="12"/>
        <v>228813.55932203392</v>
      </c>
      <c r="DZ133" s="194">
        <f t="shared" si="12"/>
        <v>228813.55932203392</v>
      </c>
      <c r="EA133" s="194">
        <f t="shared" si="12"/>
        <v>228813.55932203392</v>
      </c>
      <c r="EB133" s="194">
        <f t="shared" ref="EB133:EV133" si="13">SUM($G$36:$G$50)*EB130+EA136</f>
        <v>228813.55932203392</v>
      </c>
      <c r="EC133" s="194">
        <f t="shared" si="13"/>
        <v>228813.55932203392</v>
      </c>
      <c r="ED133" s="194">
        <f t="shared" si="13"/>
        <v>228813.55932203392</v>
      </c>
      <c r="EE133" s="194">
        <f t="shared" si="13"/>
        <v>228813.55932203392</v>
      </c>
      <c r="EF133" s="194">
        <f t="shared" si="13"/>
        <v>228813.55932203392</v>
      </c>
      <c r="EG133" s="194">
        <f t="shared" si="13"/>
        <v>228813.55932203392</v>
      </c>
      <c r="EH133" s="194">
        <f t="shared" si="13"/>
        <v>228813.55932203392</v>
      </c>
      <c r="EI133" s="194">
        <f t="shared" si="13"/>
        <v>228813.55932203392</v>
      </c>
      <c r="EJ133" s="194">
        <f t="shared" si="13"/>
        <v>228813.55932203392</v>
      </c>
      <c r="EK133" s="194">
        <f t="shared" si="13"/>
        <v>228813.55932203392</v>
      </c>
      <c r="EL133" s="194">
        <f t="shared" si="13"/>
        <v>228813.55932203392</v>
      </c>
      <c r="EM133" s="194">
        <f t="shared" si="13"/>
        <v>228813.55932203392</v>
      </c>
      <c r="EN133" s="194">
        <f t="shared" si="13"/>
        <v>228813.55932203392</v>
      </c>
      <c r="EO133" s="194">
        <f t="shared" si="13"/>
        <v>228813.55932203392</v>
      </c>
      <c r="EP133" s="194">
        <f t="shared" si="13"/>
        <v>228813.55932203392</v>
      </c>
      <c r="EQ133" s="194">
        <f t="shared" si="13"/>
        <v>228813.55932203392</v>
      </c>
      <c r="ER133" s="194">
        <f t="shared" si="13"/>
        <v>228813.55932203392</v>
      </c>
      <c r="ES133" s="194">
        <f t="shared" si="13"/>
        <v>228813.55932203392</v>
      </c>
      <c r="ET133" s="194">
        <f t="shared" si="13"/>
        <v>228813.55932203392</v>
      </c>
      <c r="EU133" s="194">
        <f t="shared" si="13"/>
        <v>228813.55932203392</v>
      </c>
      <c r="EV133" s="194">
        <f t="shared" si="13"/>
        <v>228813.55932203392</v>
      </c>
    </row>
    <row r="134" spans="1:152" s="46" customFormat="1" ht="31.5" outlineLevel="1" x14ac:dyDescent="0.25">
      <c r="A134" s="401">
        <v>5</v>
      </c>
      <c r="B134" s="187" t="s">
        <v>626</v>
      </c>
      <c r="C134" s="194">
        <f t="shared" ref="C134:AH134" si="14">C133*C131</f>
        <v>0</v>
      </c>
      <c r="D134" s="194">
        <f t="shared" si="14"/>
        <v>0</v>
      </c>
      <c r="E134" s="194">
        <f t="shared" si="14"/>
        <v>0</v>
      </c>
      <c r="F134" s="194">
        <f t="shared" si="14"/>
        <v>0</v>
      </c>
      <c r="G134" s="194">
        <f t="shared" si="14"/>
        <v>0</v>
      </c>
      <c r="H134" s="194">
        <f t="shared" si="14"/>
        <v>0</v>
      </c>
      <c r="I134" s="194">
        <f t="shared" si="14"/>
        <v>22881.355932203394</v>
      </c>
      <c r="J134" s="194">
        <f t="shared" si="14"/>
        <v>45762.711864406789</v>
      </c>
      <c r="K134" s="194">
        <f t="shared" si="14"/>
        <v>57203.38983050848</v>
      </c>
      <c r="L134" s="194">
        <f t="shared" si="14"/>
        <v>68644.067796610179</v>
      </c>
      <c r="M134" s="194">
        <f t="shared" si="14"/>
        <v>91525.423728813577</v>
      </c>
      <c r="N134" s="194">
        <f t="shared" si="14"/>
        <v>125847.45762711867</v>
      </c>
      <c r="O134" s="194">
        <f t="shared" si="14"/>
        <v>160169.49152542374</v>
      </c>
      <c r="P134" s="194">
        <f t="shared" si="14"/>
        <v>194491.52542372883</v>
      </c>
      <c r="Q134" s="194">
        <f t="shared" si="14"/>
        <v>228813.55932203392</v>
      </c>
      <c r="R134" s="194">
        <f t="shared" si="14"/>
        <v>228813.55932203392</v>
      </c>
      <c r="S134" s="194">
        <f t="shared" si="14"/>
        <v>228813.55932203392</v>
      </c>
      <c r="T134" s="194">
        <f t="shared" si="14"/>
        <v>228813.55932203392</v>
      </c>
      <c r="U134" s="194">
        <f t="shared" si="14"/>
        <v>228813.55932203392</v>
      </c>
      <c r="V134" s="194">
        <f t="shared" si="14"/>
        <v>228813.55932203392</v>
      </c>
      <c r="W134" s="194">
        <f t="shared" si="14"/>
        <v>228813.55932203392</v>
      </c>
      <c r="X134" s="194">
        <f t="shared" si="14"/>
        <v>228813.55932203392</v>
      </c>
      <c r="Y134" s="194">
        <f t="shared" si="14"/>
        <v>228813.55932203392</v>
      </c>
      <c r="Z134" s="194">
        <f t="shared" si="14"/>
        <v>228813.55932203392</v>
      </c>
      <c r="AA134" s="194">
        <f t="shared" si="14"/>
        <v>228813.55932203392</v>
      </c>
      <c r="AB134" s="194">
        <f t="shared" si="14"/>
        <v>228813.55932203392</v>
      </c>
      <c r="AC134" s="194">
        <f t="shared" si="14"/>
        <v>228813.55932203392</v>
      </c>
      <c r="AD134" s="194">
        <f t="shared" si="14"/>
        <v>228813.55932203392</v>
      </c>
      <c r="AE134" s="194">
        <f t="shared" si="14"/>
        <v>228813.55932203392</v>
      </c>
      <c r="AF134" s="194">
        <f t="shared" si="14"/>
        <v>228813.55932203392</v>
      </c>
      <c r="AG134" s="194">
        <f t="shared" si="14"/>
        <v>228813.55932203392</v>
      </c>
      <c r="AH134" s="194">
        <f t="shared" si="14"/>
        <v>228813.55932203392</v>
      </c>
      <c r="AI134" s="194">
        <f t="shared" ref="AI134:BN134" si="15">AI133*AI131</f>
        <v>228813.55932203392</v>
      </c>
      <c r="AJ134" s="194">
        <f t="shared" si="15"/>
        <v>228813.55932203392</v>
      </c>
      <c r="AK134" s="194">
        <f t="shared" si="15"/>
        <v>228813.55932203392</v>
      </c>
      <c r="AL134" s="194">
        <f t="shared" si="15"/>
        <v>228813.55932203392</v>
      </c>
      <c r="AM134" s="194">
        <f t="shared" si="15"/>
        <v>228813.55932203392</v>
      </c>
      <c r="AN134" s="194">
        <f t="shared" si="15"/>
        <v>228813.55932203392</v>
      </c>
      <c r="AO134" s="194">
        <f t="shared" si="15"/>
        <v>228813.55932203392</v>
      </c>
      <c r="AP134" s="194">
        <f t="shared" si="15"/>
        <v>228813.55932203392</v>
      </c>
      <c r="AQ134" s="194">
        <f t="shared" si="15"/>
        <v>228813.55932203392</v>
      </c>
      <c r="AR134" s="194">
        <f t="shared" si="15"/>
        <v>228813.55932203392</v>
      </c>
      <c r="AS134" s="194">
        <f t="shared" si="15"/>
        <v>228813.55932203392</v>
      </c>
      <c r="AT134" s="194">
        <f t="shared" si="15"/>
        <v>228813.55932203392</v>
      </c>
      <c r="AU134" s="194">
        <f t="shared" si="15"/>
        <v>228813.55932203392</v>
      </c>
      <c r="AV134" s="194">
        <f t="shared" si="15"/>
        <v>228813.55932203392</v>
      </c>
      <c r="AW134" s="194">
        <f t="shared" si="15"/>
        <v>228813.55932203392</v>
      </c>
      <c r="AX134" s="194">
        <f t="shared" si="15"/>
        <v>228813.55932203392</v>
      </c>
      <c r="AY134" s="194">
        <f t="shared" si="15"/>
        <v>228813.55932203392</v>
      </c>
      <c r="AZ134" s="194">
        <f t="shared" si="15"/>
        <v>228813.55932203392</v>
      </c>
      <c r="BA134" s="194">
        <f t="shared" si="15"/>
        <v>228813.55932203392</v>
      </c>
      <c r="BB134" s="194">
        <f t="shared" si="15"/>
        <v>228813.55932203392</v>
      </c>
      <c r="BC134" s="194">
        <f t="shared" si="15"/>
        <v>228813.55932203392</v>
      </c>
      <c r="BD134" s="194">
        <f t="shared" si="15"/>
        <v>228813.55932203392</v>
      </c>
      <c r="BE134" s="194">
        <f t="shared" si="15"/>
        <v>228813.55932203392</v>
      </c>
      <c r="BF134" s="194">
        <f t="shared" si="15"/>
        <v>228813.55932203392</v>
      </c>
      <c r="BG134" s="194">
        <f t="shared" si="15"/>
        <v>228813.55932203392</v>
      </c>
      <c r="BH134" s="194">
        <f t="shared" si="15"/>
        <v>228813.55932203392</v>
      </c>
      <c r="BI134" s="194">
        <f t="shared" si="15"/>
        <v>228813.55932203392</v>
      </c>
      <c r="BJ134" s="194">
        <f t="shared" si="15"/>
        <v>228813.55932203392</v>
      </c>
      <c r="BK134" s="194">
        <f t="shared" si="15"/>
        <v>228813.55932203392</v>
      </c>
      <c r="BL134" s="194">
        <f t="shared" si="15"/>
        <v>228813.55932203392</v>
      </c>
      <c r="BM134" s="194">
        <f t="shared" si="15"/>
        <v>228813.55932203392</v>
      </c>
      <c r="BN134" s="194">
        <f t="shared" si="15"/>
        <v>228813.55932203392</v>
      </c>
      <c r="BO134" s="194">
        <f t="shared" ref="BO134:CT134" si="16">BO133*BO131</f>
        <v>228813.55932203392</v>
      </c>
      <c r="BP134" s="194">
        <f t="shared" si="16"/>
        <v>228813.55932203392</v>
      </c>
      <c r="BQ134" s="194">
        <f t="shared" si="16"/>
        <v>228813.55932203392</v>
      </c>
      <c r="BR134" s="194">
        <f t="shared" si="16"/>
        <v>228813.55932203392</v>
      </c>
      <c r="BS134" s="194">
        <f t="shared" si="16"/>
        <v>228813.55932203392</v>
      </c>
      <c r="BT134" s="194">
        <f t="shared" si="16"/>
        <v>228813.55932203392</v>
      </c>
      <c r="BU134" s="194">
        <f t="shared" si="16"/>
        <v>228813.55932203392</v>
      </c>
      <c r="BV134" s="194">
        <f t="shared" si="16"/>
        <v>228813.55932203392</v>
      </c>
      <c r="BW134" s="194">
        <f t="shared" si="16"/>
        <v>228813.55932203392</v>
      </c>
      <c r="BX134" s="194">
        <f t="shared" si="16"/>
        <v>228813.55932203392</v>
      </c>
      <c r="BY134" s="194">
        <f t="shared" si="16"/>
        <v>228813.55932203392</v>
      </c>
      <c r="BZ134" s="194">
        <f t="shared" si="16"/>
        <v>228813.55932203392</v>
      </c>
      <c r="CA134" s="194">
        <f t="shared" si="16"/>
        <v>228813.55932203392</v>
      </c>
      <c r="CB134" s="194">
        <f t="shared" si="16"/>
        <v>228813.55932203392</v>
      </c>
      <c r="CC134" s="194">
        <f t="shared" si="16"/>
        <v>228813.55932203392</v>
      </c>
      <c r="CD134" s="194">
        <f t="shared" si="16"/>
        <v>228813.55932203392</v>
      </c>
      <c r="CE134" s="194">
        <f t="shared" si="16"/>
        <v>228813.55932203392</v>
      </c>
      <c r="CF134" s="194">
        <f t="shared" si="16"/>
        <v>228813.55932203392</v>
      </c>
      <c r="CG134" s="194">
        <f t="shared" si="16"/>
        <v>228813.55932203392</v>
      </c>
      <c r="CH134" s="194">
        <f t="shared" si="16"/>
        <v>228813.55932203392</v>
      </c>
      <c r="CI134" s="194">
        <f t="shared" si="16"/>
        <v>228813.55932203392</v>
      </c>
      <c r="CJ134" s="194">
        <f t="shared" si="16"/>
        <v>228813.55932203392</v>
      </c>
      <c r="CK134" s="194">
        <f t="shared" si="16"/>
        <v>228813.55932203392</v>
      </c>
      <c r="CL134" s="194">
        <f t="shared" si="16"/>
        <v>228813.55932203392</v>
      </c>
      <c r="CM134" s="194">
        <f t="shared" si="16"/>
        <v>228813.55932203392</v>
      </c>
      <c r="CN134" s="194">
        <f t="shared" si="16"/>
        <v>228813.55932203392</v>
      </c>
      <c r="CO134" s="194">
        <f t="shared" si="16"/>
        <v>228813.55932203392</v>
      </c>
      <c r="CP134" s="194">
        <f t="shared" si="16"/>
        <v>228813.55932203392</v>
      </c>
      <c r="CQ134" s="194">
        <f t="shared" si="16"/>
        <v>228813.55932203392</v>
      </c>
      <c r="CR134" s="194">
        <f t="shared" si="16"/>
        <v>228813.55932203392</v>
      </c>
      <c r="CS134" s="194">
        <f t="shared" si="16"/>
        <v>228813.55932203392</v>
      </c>
      <c r="CT134" s="194">
        <f t="shared" si="16"/>
        <v>228813.55932203392</v>
      </c>
      <c r="CU134" s="194">
        <f t="shared" ref="CU134:DZ134" si="17">CU133*CU131</f>
        <v>228813.55932203392</v>
      </c>
      <c r="CV134" s="194">
        <f t="shared" si="17"/>
        <v>228813.55932203392</v>
      </c>
      <c r="CW134" s="194">
        <f t="shared" si="17"/>
        <v>228813.55932203392</v>
      </c>
      <c r="CX134" s="194">
        <f t="shared" si="17"/>
        <v>228813.55932203392</v>
      </c>
      <c r="CY134" s="194">
        <f t="shared" si="17"/>
        <v>228813.55932203392</v>
      </c>
      <c r="CZ134" s="194">
        <f t="shared" si="17"/>
        <v>228813.55932203392</v>
      </c>
      <c r="DA134" s="194">
        <f t="shared" si="17"/>
        <v>228813.55932203392</v>
      </c>
      <c r="DB134" s="194">
        <f t="shared" si="17"/>
        <v>228813.55932203392</v>
      </c>
      <c r="DC134" s="194">
        <f t="shared" si="17"/>
        <v>228813.55932203392</v>
      </c>
      <c r="DD134" s="194">
        <f t="shared" si="17"/>
        <v>228813.55932203392</v>
      </c>
      <c r="DE134" s="194">
        <f t="shared" si="17"/>
        <v>228813.55932203392</v>
      </c>
      <c r="DF134" s="194">
        <f t="shared" si="17"/>
        <v>228813.55932203392</v>
      </c>
      <c r="DG134" s="194">
        <f t="shared" si="17"/>
        <v>228813.55932203392</v>
      </c>
      <c r="DH134" s="194">
        <f t="shared" si="17"/>
        <v>228813.55932203392</v>
      </c>
      <c r="DI134" s="194">
        <f t="shared" si="17"/>
        <v>228813.55932203392</v>
      </c>
      <c r="DJ134" s="194">
        <f t="shared" si="17"/>
        <v>228813.55932203392</v>
      </c>
      <c r="DK134" s="194">
        <f t="shared" si="17"/>
        <v>228813.55932203392</v>
      </c>
      <c r="DL134" s="194">
        <f t="shared" si="17"/>
        <v>228813.55932203392</v>
      </c>
      <c r="DM134" s="194">
        <f t="shared" si="17"/>
        <v>228813.55932203392</v>
      </c>
      <c r="DN134" s="194">
        <f t="shared" si="17"/>
        <v>228813.55932203392</v>
      </c>
      <c r="DO134" s="194">
        <f t="shared" si="17"/>
        <v>228813.55932203392</v>
      </c>
      <c r="DP134" s="194">
        <f t="shared" si="17"/>
        <v>228813.55932203392</v>
      </c>
      <c r="DQ134" s="194">
        <f t="shared" si="17"/>
        <v>228813.55932203392</v>
      </c>
      <c r="DR134" s="194">
        <f t="shared" si="17"/>
        <v>228813.55932203392</v>
      </c>
      <c r="DS134" s="194">
        <f t="shared" si="17"/>
        <v>228813.55932203392</v>
      </c>
      <c r="DT134" s="194">
        <f t="shared" si="17"/>
        <v>228813.55932203392</v>
      </c>
      <c r="DU134" s="194">
        <f t="shared" si="17"/>
        <v>228813.55932203392</v>
      </c>
      <c r="DV134" s="194">
        <f t="shared" si="17"/>
        <v>228813.55932203392</v>
      </c>
      <c r="DW134" s="194">
        <f t="shared" si="17"/>
        <v>228813.55932203392</v>
      </c>
      <c r="DX134" s="194">
        <f t="shared" si="17"/>
        <v>228813.55932203392</v>
      </c>
      <c r="DY134" s="194">
        <f t="shared" si="17"/>
        <v>228813.55932203392</v>
      </c>
      <c r="DZ134" s="194">
        <f t="shared" si="17"/>
        <v>228813.55932203392</v>
      </c>
      <c r="EA134" s="194">
        <f t="shared" ref="EA134:EV134" si="18">EA133*EA131</f>
        <v>228813.55932203392</v>
      </c>
      <c r="EB134" s="194">
        <f t="shared" si="18"/>
        <v>228813.55932203392</v>
      </c>
      <c r="EC134" s="194">
        <f t="shared" si="18"/>
        <v>228813.55932203392</v>
      </c>
      <c r="ED134" s="194">
        <f t="shared" si="18"/>
        <v>228813.55932203392</v>
      </c>
      <c r="EE134" s="194">
        <f t="shared" si="18"/>
        <v>228813.55932203392</v>
      </c>
      <c r="EF134" s="194">
        <f t="shared" si="18"/>
        <v>228813.55932203392</v>
      </c>
      <c r="EG134" s="194">
        <f t="shared" si="18"/>
        <v>228813.55932203392</v>
      </c>
      <c r="EH134" s="194">
        <f t="shared" si="18"/>
        <v>228813.55932203392</v>
      </c>
      <c r="EI134" s="194">
        <f t="shared" si="18"/>
        <v>228813.55932203392</v>
      </c>
      <c r="EJ134" s="194">
        <f t="shared" si="18"/>
        <v>228813.55932203392</v>
      </c>
      <c r="EK134" s="194">
        <f t="shared" si="18"/>
        <v>228813.55932203392</v>
      </c>
      <c r="EL134" s="194">
        <f t="shared" si="18"/>
        <v>228813.55932203392</v>
      </c>
      <c r="EM134" s="194">
        <f t="shared" si="18"/>
        <v>228813.55932203392</v>
      </c>
      <c r="EN134" s="194">
        <f t="shared" si="18"/>
        <v>228813.55932203392</v>
      </c>
      <c r="EO134" s="194">
        <f t="shared" si="18"/>
        <v>228813.55932203392</v>
      </c>
      <c r="EP134" s="194">
        <f t="shared" si="18"/>
        <v>228813.55932203392</v>
      </c>
      <c r="EQ134" s="194">
        <f t="shared" si="18"/>
        <v>228813.55932203392</v>
      </c>
      <c r="ER134" s="194">
        <f t="shared" si="18"/>
        <v>228813.55932203392</v>
      </c>
      <c r="ES134" s="194">
        <f t="shared" si="18"/>
        <v>228813.55932203392</v>
      </c>
      <c r="ET134" s="194">
        <f t="shared" si="18"/>
        <v>228813.55932203392</v>
      </c>
      <c r="EU134" s="194">
        <f t="shared" si="18"/>
        <v>228813.55932203392</v>
      </c>
      <c r="EV134" s="194">
        <f t="shared" si="18"/>
        <v>228813.55932203392</v>
      </c>
    </row>
    <row r="135" spans="1:152" s="46" customFormat="1" ht="31.5" outlineLevel="1" x14ac:dyDescent="0.25">
      <c r="A135" s="401">
        <v>6</v>
      </c>
      <c r="B135" s="187" t="s">
        <v>603</v>
      </c>
      <c r="C135" s="421">
        <f t="shared" ref="C135:AH135" si="19">IFERROR(C134/SUM($G$36:$G$50),0)</f>
        <v>0</v>
      </c>
      <c r="D135" s="421">
        <f t="shared" si="19"/>
        <v>0</v>
      </c>
      <c r="E135" s="421">
        <f t="shared" si="19"/>
        <v>0</v>
      </c>
      <c r="F135" s="421">
        <f t="shared" si="19"/>
        <v>0</v>
      </c>
      <c r="G135" s="421">
        <f t="shared" si="19"/>
        <v>0</v>
      </c>
      <c r="H135" s="421">
        <f t="shared" si="19"/>
        <v>0</v>
      </c>
      <c r="I135" s="421">
        <f t="shared" si="19"/>
        <v>0.1</v>
      </c>
      <c r="J135" s="421">
        <f t="shared" si="19"/>
        <v>0.2</v>
      </c>
      <c r="K135" s="421">
        <f t="shared" si="19"/>
        <v>0.25</v>
      </c>
      <c r="L135" s="421">
        <f t="shared" si="19"/>
        <v>0.3</v>
      </c>
      <c r="M135" s="421">
        <f t="shared" si="19"/>
        <v>0.4</v>
      </c>
      <c r="N135" s="421">
        <f t="shared" si="19"/>
        <v>0.55000000000000004</v>
      </c>
      <c r="O135" s="421">
        <f t="shared" si="19"/>
        <v>0.7</v>
      </c>
      <c r="P135" s="421">
        <f t="shared" si="19"/>
        <v>0.85</v>
      </c>
      <c r="Q135" s="421">
        <f t="shared" si="19"/>
        <v>1</v>
      </c>
      <c r="R135" s="421">
        <f t="shared" si="19"/>
        <v>1</v>
      </c>
      <c r="S135" s="421">
        <f t="shared" si="19"/>
        <v>1</v>
      </c>
      <c r="T135" s="421">
        <f t="shared" si="19"/>
        <v>1</v>
      </c>
      <c r="U135" s="421">
        <f t="shared" si="19"/>
        <v>1</v>
      </c>
      <c r="V135" s="421">
        <f t="shared" si="19"/>
        <v>1</v>
      </c>
      <c r="W135" s="421">
        <f t="shared" si="19"/>
        <v>1</v>
      </c>
      <c r="X135" s="421">
        <f t="shared" si="19"/>
        <v>1</v>
      </c>
      <c r="Y135" s="421">
        <f t="shared" si="19"/>
        <v>1</v>
      </c>
      <c r="Z135" s="421">
        <f t="shared" si="19"/>
        <v>1</v>
      </c>
      <c r="AA135" s="421">
        <f t="shared" si="19"/>
        <v>1</v>
      </c>
      <c r="AB135" s="421">
        <f t="shared" si="19"/>
        <v>1</v>
      </c>
      <c r="AC135" s="421">
        <f t="shared" si="19"/>
        <v>1</v>
      </c>
      <c r="AD135" s="421">
        <f t="shared" si="19"/>
        <v>1</v>
      </c>
      <c r="AE135" s="421">
        <f t="shared" si="19"/>
        <v>1</v>
      </c>
      <c r="AF135" s="421">
        <f t="shared" si="19"/>
        <v>1</v>
      </c>
      <c r="AG135" s="421">
        <f t="shared" si="19"/>
        <v>1</v>
      </c>
      <c r="AH135" s="421">
        <f t="shared" si="19"/>
        <v>1</v>
      </c>
      <c r="AI135" s="421">
        <f t="shared" ref="AI135:BN135" si="20">IFERROR(AI134/SUM($G$36:$G$50),0)</f>
        <v>1</v>
      </c>
      <c r="AJ135" s="421">
        <f t="shared" si="20"/>
        <v>1</v>
      </c>
      <c r="AK135" s="421">
        <f t="shared" si="20"/>
        <v>1</v>
      </c>
      <c r="AL135" s="421">
        <f t="shared" si="20"/>
        <v>1</v>
      </c>
      <c r="AM135" s="421">
        <f t="shared" si="20"/>
        <v>1</v>
      </c>
      <c r="AN135" s="421">
        <f t="shared" si="20"/>
        <v>1</v>
      </c>
      <c r="AO135" s="421">
        <f t="shared" si="20"/>
        <v>1</v>
      </c>
      <c r="AP135" s="421">
        <f t="shared" si="20"/>
        <v>1</v>
      </c>
      <c r="AQ135" s="421">
        <f t="shared" si="20"/>
        <v>1</v>
      </c>
      <c r="AR135" s="421">
        <f t="shared" si="20"/>
        <v>1</v>
      </c>
      <c r="AS135" s="421">
        <f t="shared" si="20"/>
        <v>1</v>
      </c>
      <c r="AT135" s="421">
        <f t="shared" si="20"/>
        <v>1</v>
      </c>
      <c r="AU135" s="421">
        <f t="shared" si="20"/>
        <v>1</v>
      </c>
      <c r="AV135" s="421">
        <f t="shared" si="20"/>
        <v>1</v>
      </c>
      <c r="AW135" s="421">
        <f t="shared" si="20"/>
        <v>1</v>
      </c>
      <c r="AX135" s="421">
        <f t="shared" si="20"/>
        <v>1</v>
      </c>
      <c r="AY135" s="421">
        <f t="shared" si="20"/>
        <v>1</v>
      </c>
      <c r="AZ135" s="421">
        <f t="shared" si="20"/>
        <v>1</v>
      </c>
      <c r="BA135" s="421">
        <f t="shared" si="20"/>
        <v>1</v>
      </c>
      <c r="BB135" s="421">
        <f t="shared" si="20"/>
        <v>1</v>
      </c>
      <c r="BC135" s="421">
        <f t="shared" si="20"/>
        <v>1</v>
      </c>
      <c r="BD135" s="421">
        <f t="shared" si="20"/>
        <v>1</v>
      </c>
      <c r="BE135" s="421">
        <f t="shared" si="20"/>
        <v>1</v>
      </c>
      <c r="BF135" s="421">
        <f t="shared" si="20"/>
        <v>1</v>
      </c>
      <c r="BG135" s="421">
        <f t="shared" si="20"/>
        <v>1</v>
      </c>
      <c r="BH135" s="421">
        <f t="shared" si="20"/>
        <v>1</v>
      </c>
      <c r="BI135" s="421">
        <f t="shared" si="20"/>
        <v>1</v>
      </c>
      <c r="BJ135" s="421">
        <f t="shared" si="20"/>
        <v>1</v>
      </c>
      <c r="BK135" s="421">
        <f t="shared" si="20"/>
        <v>1</v>
      </c>
      <c r="BL135" s="421">
        <f t="shared" si="20"/>
        <v>1</v>
      </c>
      <c r="BM135" s="421">
        <f t="shared" si="20"/>
        <v>1</v>
      </c>
      <c r="BN135" s="421">
        <f t="shared" si="20"/>
        <v>1</v>
      </c>
      <c r="BO135" s="421">
        <f t="shared" ref="BO135:CT135" si="21">IFERROR(BO134/SUM($G$36:$G$50),0)</f>
        <v>1</v>
      </c>
      <c r="BP135" s="421">
        <f t="shared" si="21"/>
        <v>1</v>
      </c>
      <c r="BQ135" s="421">
        <f t="shared" si="21"/>
        <v>1</v>
      </c>
      <c r="BR135" s="421">
        <f t="shared" si="21"/>
        <v>1</v>
      </c>
      <c r="BS135" s="421">
        <f t="shared" si="21"/>
        <v>1</v>
      </c>
      <c r="BT135" s="421">
        <f t="shared" si="21"/>
        <v>1</v>
      </c>
      <c r="BU135" s="421">
        <f t="shared" si="21"/>
        <v>1</v>
      </c>
      <c r="BV135" s="421">
        <f t="shared" si="21"/>
        <v>1</v>
      </c>
      <c r="BW135" s="421">
        <f t="shared" si="21"/>
        <v>1</v>
      </c>
      <c r="BX135" s="421">
        <f t="shared" si="21"/>
        <v>1</v>
      </c>
      <c r="BY135" s="421">
        <f t="shared" si="21"/>
        <v>1</v>
      </c>
      <c r="BZ135" s="421">
        <f t="shared" si="21"/>
        <v>1</v>
      </c>
      <c r="CA135" s="421">
        <f t="shared" si="21"/>
        <v>1</v>
      </c>
      <c r="CB135" s="421">
        <f t="shared" si="21"/>
        <v>1</v>
      </c>
      <c r="CC135" s="421">
        <f t="shared" si="21"/>
        <v>1</v>
      </c>
      <c r="CD135" s="421">
        <f t="shared" si="21"/>
        <v>1</v>
      </c>
      <c r="CE135" s="421">
        <f t="shared" si="21"/>
        <v>1</v>
      </c>
      <c r="CF135" s="421">
        <f t="shared" si="21"/>
        <v>1</v>
      </c>
      <c r="CG135" s="421">
        <f t="shared" si="21"/>
        <v>1</v>
      </c>
      <c r="CH135" s="421">
        <f t="shared" si="21"/>
        <v>1</v>
      </c>
      <c r="CI135" s="421">
        <f t="shared" si="21"/>
        <v>1</v>
      </c>
      <c r="CJ135" s="421">
        <f t="shared" si="21"/>
        <v>1</v>
      </c>
      <c r="CK135" s="421">
        <f t="shared" si="21"/>
        <v>1</v>
      </c>
      <c r="CL135" s="421">
        <f t="shared" si="21"/>
        <v>1</v>
      </c>
      <c r="CM135" s="421">
        <f t="shared" si="21"/>
        <v>1</v>
      </c>
      <c r="CN135" s="421">
        <f t="shared" si="21"/>
        <v>1</v>
      </c>
      <c r="CO135" s="421">
        <f t="shared" si="21"/>
        <v>1</v>
      </c>
      <c r="CP135" s="421">
        <f t="shared" si="21"/>
        <v>1</v>
      </c>
      <c r="CQ135" s="421">
        <f t="shared" si="21"/>
        <v>1</v>
      </c>
      <c r="CR135" s="421">
        <f t="shared" si="21"/>
        <v>1</v>
      </c>
      <c r="CS135" s="421">
        <f t="shared" si="21"/>
        <v>1</v>
      </c>
      <c r="CT135" s="421">
        <f t="shared" si="21"/>
        <v>1</v>
      </c>
      <c r="CU135" s="421">
        <f t="shared" ref="CU135:DZ135" si="22">IFERROR(CU134/SUM($G$36:$G$50),0)</f>
        <v>1</v>
      </c>
      <c r="CV135" s="421">
        <f t="shared" si="22"/>
        <v>1</v>
      </c>
      <c r="CW135" s="421">
        <f t="shared" si="22"/>
        <v>1</v>
      </c>
      <c r="CX135" s="421">
        <f t="shared" si="22"/>
        <v>1</v>
      </c>
      <c r="CY135" s="421">
        <f t="shared" si="22"/>
        <v>1</v>
      </c>
      <c r="CZ135" s="421">
        <f t="shared" si="22"/>
        <v>1</v>
      </c>
      <c r="DA135" s="421">
        <f t="shared" si="22"/>
        <v>1</v>
      </c>
      <c r="DB135" s="421">
        <f t="shared" si="22"/>
        <v>1</v>
      </c>
      <c r="DC135" s="421">
        <f t="shared" si="22"/>
        <v>1</v>
      </c>
      <c r="DD135" s="421">
        <f t="shared" si="22"/>
        <v>1</v>
      </c>
      <c r="DE135" s="421">
        <f t="shared" si="22"/>
        <v>1</v>
      </c>
      <c r="DF135" s="421">
        <f t="shared" si="22"/>
        <v>1</v>
      </c>
      <c r="DG135" s="421">
        <f t="shared" si="22"/>
        <v>1</v>
      </c>
      <c r="DH135" s="421">
        <f t="shared" si="22"/>
        <v>1</v>
      </c>
      <c r="DI135" s="421">
        <f t="shared" si="22"/>
        <v>1</v>
      </c>
      <c r="DJ135" s="421">
        <f t="shared" si="22"/>
        <v>1</v>
      </c>
      <c r="DK135" s="421">
        <f t="shared" si="22"/>
        <v>1</v>
      </c>
      <c r="DL135" s="421">
        <f t="shared" si="22"/>
        <v>1</v>
      </c>
      <c r="DM135" s="421">
        <f t="shared" si="22"/>
        <v>1</v>
      </c>
      <c r="DN135" s="421">
        <f t="shared" si="22"/>
        <v>1</v>
      </c>
      <c r="DO135" s="421">
        <f t="shared" si="22"/>
        <v>1</v>
      </c>
      <c r="DP135" s="421">
        <f t="shared" si="22"/>
        <v>1</v>
      </c>
      <c r="DQ135" s="421">
        <f t="shared" si="22"/>
        <v>1</v>
      </c>
      <c r="DR135" s="421">
        <f t="shared" si="22"/>
        <v>1</v>
      </c>
      <c r="DS135" s="421">
        <f t="shared" si="22"/>
        <v>1</v>
      </c>
      <c r="DT135" s="421">
        <f t="shared" si="22"/>
        <v>1</v>
      </c>
      <c r="DU135" s="421">
        <f t="shared" si="22"/>
        <v>1</v>
      </c>
      <c r="DV135" s="421">
        <f t="shared" si="22"/>
        <v>1</v>
      </c>
      <c r="DW135" s="421">
        <f t="shared" si="22"/>
        <v>1</v>
      </c>
      <c r="DX135" s="421">
        <f t="shared" si="22"/>
        <v>1</v>
      </c>
      <c r="DY135" s="421">
        <f t="shared" si="22"/>
        <v>1</v>
      </c>
      <c r="DZ135" s="421">
        <f t="shared" si="22"/>
        <v>1</v>
      </c>
      <c r="EA135" s="421">
        <f t="shared" ref="EA135:EV135" si="23">IFERROR(EA134/SUM($G$36:$G$50),0)</f>
        <v>1</v>
      </c>
      <c r="EB135" s="421">
        <f t="shared" si="23"/>
        <v>1</v>
      </c>
      <c r="EC135" s="421">
        <f t="shared" si="23"/>
        <v>1</v>
      </c>
      <c r="ED135" s="421">
        <f t="shared" si="23"/>
        <v>1</v>
      </c>
      <c r="EE135" s="421">
        <f t="shared" si="23"/>
        <v>1</v>
      </c>
      <c r="EF135" s="421">
        <f t="shared" si="23"/>
        <v>1</v>
      </c>
      <c r="EG135" s="421">
        <f t="shared" si="23"/>
        <v>1</v>
      </c>
      <c r="EH135" s="421">
        <f t="shared" si="23"/>
        <v>1</v>
      </c>
      <c r="EI135" s="421">
        <f t="shared" si="23"/>
        <v>1</v>
      </c>
      <c r="EJ135" s="421">
        <f t="shared" si="23"/>
        <v>1</v>
      </c>
      <c r="EK135" s="421">
        <f t="shared" si="23"/>
        <v>1</v>
      </c>
      <c r="EL135" s="421">
        <f t="shared" si="23"/>
        <v>1</v>
      </c>
      <c r="EM135" s="421">
        <f t="shared" si="23"/>
        <v>1</v>
      </c>
      <c r="EN135" s="421">
        <f t="shared" si="23"/>
        <v>1</v>
      </c>
      <c r="EO135" s="421">
        <f t="shared" si="23"/>
        <v>1</v>
      </c>
      <c r="EP135" s="421">
        <f t="shared" si="23"/>
        <v>1</v>
      </c>
      <c r="EQ135" s="421">
        <f t="shared" si="23"/>
        <v>1</v>
      </c>
      <c r="ER135" s="421">
        <f t="shared" si="23"/>
        <v>1</v>
      </c>
      <c r="ES135" s="421">
        <f t="shared" si="23"/>
        <v>1</v>
      </c>
      <c r="ET135" s="421">
        <f t="shared" si="23"/>
        <v>1</v>
      </c>
      <c r="EU135" s="421">
        <f t="shared" si="23"/>
        <v>1</v>
      </c>
      <c r="EV135" s="421">
        <f t="shared" si="23"/>
        <v>1</v>
      </c>
    </row>
    <row r="136" spans="1:152" s="46" customFormat="1" ht="31.5" outlineLevel="1" x14ac:dyDescent="0.25">
      <c r="A136" s="401">
        <v>7</v>
      </c>
      <c r="B136" s="187" t="s">
        <v>267</v>
      </c>
      <c r="C136" s="194">
        <f t="shared" ref="C136:AH136" si="24">C133-C134</f>
        <v>0</v>
      </c>
      <c r="D136" s="194">
        <f t="shared" si="24"/>
        <v>0</v>
      </c>
      <c r="E136" s="194">
        <f t="shared" si="24"/>
        <v>0</v>
      </c>
      <c r="F136" s="194">
        <f t="shared" si="24"/>
        <v>0</v>
      </c>
      <c r="G136" s="194">
        <f t="shared" si="24"/>
        <v>0</v>
      </c>
      <c r="H136" s="194">
        <f t="shared" si="24"/>
        <v>0</v>
      </c>
      <c r="I136" s="194">
        <f t="shared" si="24"/>
        <v>0</v>
      </c>
      <c r="J136" s="194">
        <f t="shared" si="24"/>
        <v>0</v>
      </c>
      <c r="K136" s="194">
        <f t="shared" si="24"/>
        <v>0</v>
      </c>
      <c r="L136" s="194">
        <f t="shared" si="24"/>
        <v>0</v>
      </c>
      <c r="M136" s="194">
        <f t="shared" si="24"/>
        <v>0</v>
      </c>
      <c r="N136" s="194">
        <f t="shared" si="24"/>
        <v>0</v>
      </c>
      <c r="O136" s="194">
        <f t="shared" si="24"/>
        <v>0</v>
      </c>
      <c r="P136" s="194">
        <f t="shared" si="24"/>
        <v>0</v>
      </c>
      <c r="Q136" s="194">
        <f t="shared" si="24"/>
        <v>0</v>
      </c>
      <c r="R136" s="194">
        <f t="shared" si="24"/>
        <v>0</v>
      </c>
      <c r="S136" s="194">
        <f t="shared" si="24"/>
        <v>0</v>
      </c>
      <c r="T136" s="194">
        <f t="shared" si="24"/>
        <v>0</v>
      </c>
      <c r="U136" s="194">
        <f t="shared" si="24"/>
        <v>0</v>
      </c>
      <c r="V136" s="194">
        <f t="shared" si="24"/>
        <v>0</v>
      </c>
      <c r="W136" s="194">
        <f t="shared" si="24"/>
        <v>0</v>
      </c>
      <c r="X136" s="194">
        <f t="shared" si="24"/>
        <v>0</v>
      </c>
      <c r="Y136" s="194">
        <f t="shared" si="24"/>
        <v>0</v>
      </c>
      <c r="Z136" s="194">
        <f t="shared" si="24"/>
        <v>0</v>
      </c>
      <c r="AA136" s="194">
        <f t="shared" si="24"/>
        <v>0</v>
      </c>
      <c r="AB136" s="194">
        <f t="shared" si="24"/>
        <v>0</v>
      </c>
      <c r="AC136" s="194">
        <f t="shared" si="24"/>
        <v>0</v>
      </c>
      <c r="AD136" s="194">
        <f t="shared" si="24"/>
        <v>0</v>
      </c>
      <c r="AE136" s="194">
        <f t="shared" si="24"/>
        <v>0</v>
      </c>
      <c r="AF136" s="194">
        <f t="shared" si="24"/>
        <v>0</v>
      </c>
      <c r="AG136" s="194">
        <f t="shared" si="24"/>
        <v>0</v>
      </c>
      <c r="AH136" s="194">
        <f t="shared" si="24"/>
        <v>0</v>
      </c>
      <c r="AI136" s="194">
        <f t="shared" ref="AI136:BN136" si="25">AI133-AI134</f>
        <v>0</v>
      </c>
      <c r="AJ136" s="194">
        <f t="shared" si="25"/>
        <v>0</v>
      </c>
      <c r="AK136" s="194">
        <f t="shared" si="25"/>
        <v>0</v>
      </c>
      <c r="AL136" s="194">
        <f t="shared" si="25"/>
        <v>0</v>
      </c>
      <c r="AM136" s="194">
        <f t="shared" si="25"/>
        <v>0</v>
      </c>
      <c r="AN136" s="194">
        <f t="shared" si="25"/>
        <v>0</v>
      </c>
      <c r="AO136" s="194">
        <f t="shared" si="25"/>
        <v>0</v>
      </c>
      <c r="AP136" s="194">
        <f t="shared" si="25"/>
        <v>0</v>
      </c>
      <c r="AQ136" s="194">
        <f t="shared" si="25"/>
        <v>0</v>
      </c>
      <c r="AR136" s="194">
        <f t="shared" si="25"/>
        <v>0</v>
      </c>
      <c r="AS136" s="194">
        <f t="shared" si="25"/>
        <v>0</v>
      </c>
      <c r="AT136" s="194">
        <f t="shared" si="25"/>
        <v>0</v>
      </c>
      <c r="AU136" s="194">
        <f t="shared" si="25"/>
        <v>0</v>
      </c>
      <c r="AV136" s="194">
        <f t="shared" si="25"/>
        <v>0</v>
      </c>
      <c r="AW136" s="194">
        <f t="shared" si="25"/>
        <v>0</v>
      </c>
      <c r="AX136" s="194">
        <f t="shared" si="25"/>
        <v>0</v>
      </c>
      <c r="AY136" s="194">
        <f t="shared" si="25"/>
        <v>0</v>
      </c>
      <c r="AZ136" s="194">
        <f t="shared" si="25"/>
        <v>0</v>
      </c>
      <c r="BA136" s="194">
        <f t="shared" si="25"/>
        <v>0</v>
      </c>
      <c r="BB136" s="194">
        <f t="shared" si="25"/>
        <v>0</v>
      </c>
      <c r="BC136" s="194">
        <f t="shared" si="25"/>
        <v>0</v>
      </c>
      <c r="BD136" s="194">
        <f t="shared" si="25"/>
        <v>0</v>
      </c>
      <c r="BE136" s="194">
        <f t="shared" si="25"/>
        <v>0</v>
      </c>
      <c r="BF136" s="194">
        <f t="shared" si="25"/>
        <v>0</v>
      </c>
      <c r="BG136" s="194">
        <f t="shared" si="25"/>
        <v>0</v>
      </c>
      <c r="BH136" s="194">
        <f t="shared" si="25"/>
        <v>0</v>
      </c>
      <c r="BI136" s="194">
        <f t="shared" si="25"/>
        <v>0</v>
      </c>
      <c r="BJ136" s="194">
        <f t="shared" si="25"/>
        <v>0</v>
      </c>
      <c r="BK136" s="194">
        <f t="shared" si="25"/>
        <v>0</v>
      </c>
      <c r="BL136" s="194">
        <f t="shared" si="25"/>
        <v>0</v>
      </c>
      <c r="BM136" s="194">
        <f t="shared" si="25"/>
        <v>0</v>
      </c>
      <c r="BN136" s="194">
        <f t="shared" si="25"/>
        <v>0</v>
      </c>
      <c r="BO136" s="194">
        <f t="shared" ref="BO136:CT136" si="26">BO133-BO134</f>
        <v>0</v>
      </c>
      <c r="BP136" s="194">
        <f t="shared" si="26"/>
        <v>0</v>
      </c>
      <c r="BQ136" s="194">
        <f t="shared" si="26"/>
        <v>0</v>
      </c>
      <c r="BR136" s="194">
        <f t="shared" si="26"/>
        <v>0</v>
      </c>
      <c r="BS136" s="194">
        <f t="shared" si="26"/>
        <v>0</v>
      </c>
      <c r="BT136" s="194">
        <f t="shared" si="26"/>
        <v>0</v>
      </c>
      <c r="BU136" s="194">
        <f t="shared" si="26"/>
        <v>0</v>
      </c>
      <c r="BV136" s="194">
        <f t="shared" si="26"/>
        <v>0</v>
      </c>
      <c r="BW136" s="194">
        <f t="shared" si="26"/>
        <v>0</v>
      </c>
      <c r="BX136" s="194">
        <f t="shared" si="26"/>
        <v>0</v>
      </c>
      <c r="BY136" s="194">
        <f t="shared" si="26"/>
        <v>0</v>
      </c>
      <c r="BZ136" s="194">
        <f t="shared" si="26"/>
        <v>0</v>
      </c>
      <c r="CA136" s="194">
        <f t="shared" si="26"/>
        <v>0</v>
      </c>
      <c r="CB136" s="194">
        <f t="shared" si="26"/>
        <v>0</v>
      </c>
      <c r="CC136" s="194">
        <f t="shared" si="26"/>
        <v>0</v>
      </c>
      <c r="CD136" s="194">
        <f t="shared" si="26"/>
        <v>0</v>
      </c>
      <c r="CE136" s="194">
        <f t="shared" si="26"/>
        <v>0</v>
      </c>
      <c r="CF136" s="194">
        <f t="shared" si="26"/>
        <v>0</v>
      </c>
      <c r="CG136" s="194">
        <f t="shared" si="26"/>
        <v>0</v>
      </c>
      <c r="CH136" s="194">
        <f t="shared" si="26"/>
        <v>0</v>
      </c>
      <c r="CI136" s="194">
        <f t="shared" si="26"/>
        <v>0</v>
      </c>
      <c r="CJ136" s="194">
        <f t="shared" si="26"/>
        <v>0</v>
      </c>
      <c r="CK136" s="194">
        <f t="shared" si="26"/>
        <v>0</v>
      </c>
      <c r="CL136" s="194">
        <f t="shared" si="26"/>
        <v>0</v>
      </c>
      <c r="CM136" s="194">
        <f t="shared" si="26"/>
        <v>0</v>
      </c>
      <c r="CN136" s="194">
        <f t="shared" si="26"/>
        <v>0</v>
      </c>
      <c r="CO136" s="194">
        <f t="shared" si="26"/>
        <v>0</v>
      </c>
      <c r="CP136" s="194">
        <f t="shared" si="26"/>
        <v>0</v>
      </c>
      <c r="CQ136" s="194">
        <f t="shared" si="26"/>
        <v>0</v>
      </c>
      <c r="CR136" s="194">
        <f t="shared" si="26"/>
        <v>0</v>
      </c>
      <c r="CS136" s="194">
        <f t="shared" si="26"/>
        <v>0</v>
      </c>
      <c r="CT136" s="194">
        <f t="shared" si="26"/>
        <v>0</v>
      </c>
      <c r="CU136" s="194">
        <f t="shared" ref="CU136:DZ136" si="27">CU133-CU134</f>
        <v>0</v>
      </c>
      <c r="CV136" s="194">
        <f t="shared" si="27"/>
        <v>0</v>
      </c>
      <c r="CW136" s="194">
        <f t="shared" si="27"/>
        <v>0</v>
      </c>
      <c r="CX136" s="194">
        <f t="shared" si="27"/>
        <v>0</v>
      </c>
      <c r="CY136" s="194">
        <f t="shared" si="27"/>
        <v>0</v>
      </c>
      <c r="CZ136" s="194">
        <f t="shared" si="27"/>
        <v>0</v>
      </c>
      <c r="DA136" s="194">
        <f t="shared" si="27"/>
        <v>0</v>
      </c>
      <c r="DB136" s="194">
        <f t="shared" si="27"/>
        <v>0</v>
      </c>
      <c r="DC136" s="194">
        <f t="shared" si="27"/>
        <v>0</v>
      </c>
      <c r="DD136" s="194">
        <f t="shared" si="27"/>
        <v>0</v>
      </c>
      <c r="DE136" s="194">
        <f t="shared" si="27"/>
        <v>0</v>
      </c>
      <c r="DF136" s="194">
        <f t="shared" si="27"/>
        <v>0</v>
      </c>
      <c r="DG136" s="194">
        <f t="shared" si="27"/>
        <v>0</v>
      </c>
      <c r="DH136" s="194">
        <f t="shared" si="27"/>
        <v>0</v>
      </c>
      <c r="DI136" s="194">
        <f t="shared" si="27"/>
        <v>0</v>
      </c>
      <c r="DJ136" s="194">
        <f t="shared" si="27"/>
        <v>0</v>
      </c>
      <c r="DK136" s="194">
        <f t="shared" si="27"/>
        <v>0</v>
      </c>
      <c r="DL136" s="194">
        <f t="shared" si="27"/>
        <v>0</v>
      </c>
      <c r="DM136" s="194">
        <f t="shared" si="27"/>
        <v>0</v>
      </c>
      <c r="DN136" s="194">
        <f t="shared" si="27"/>
        <v>0</v>
      </c>
      <c r="DO136" s="194">
        <f t="shared" si="27"/>
        <v>0</v>
      </c>
      <c r="DP136" s="194">
        <f t="shared" si="27"/>
        <v>0</v>
      </c>
      <c r="DQ136" s="194">
        <f t="shared" si="27"/>
        <v>0</v>
      </c>
      <c r="DR136" s="194">
        <f t="shared" si="27"/>
        <v>0</v>
      </c>
      <c r="DS136" s="194">
        <f t="shared" si="27"/>
        <v>0</v>
      </c>
      <c r="DT136" s="194">
        <f t="shared" si="27"/>
        <v>0</v>
      </c>
      <c r="DU136" s="194">
        <f t="shared" si="27"/>
        <v>0</v>
      </c>
      <c r="DV136" s="194">
        <f t="shared" si="27"/>
        <v>0</v>
      </c>
      <c r="DW136" s="194">
        <f t="shared" si="27"/>
        <v>0</v>
      </c>
      <c r="DX136" s="194">
        <f t="shared" si="27"/>
        <v>0</v>
      </c>
      <c r="DY136" s="194">
        <f t="shared" si="27"/>
        <v>0</v>
      </c>
      <c r="DZ136" s="194">
        <f t="shared" si="27"/>
        <v>0</v>
      </c>
      <c r="EA136" s="194">
        <f t="shared" ref="EA136:EV136" si="28">EA133-EA134</f>
        <v>0</v>
      </c>
      <c r="EB136" s="194">
        <f t="shared" si="28"/>
        <v>0</v>
      </c>
      <c r="EC136" s="194">
        <f t="shared" si="28"/>
        <v>0</v>
      </c>
      <c r="ED136" s="194">
        <f t="shared" si="28"/>
        <v>0</v>
      </c>
      <c r="EE136" s="194">
        <f t="shared" si="28"/>
        <v>0</v>
      </c>
      <c r="EF136" s="194">
        <f t="shared" si="28"/>
        <v>0</v>
      </c>
      <c r="EG136" s="194">
        <f t="shared" si="28"/>
        <v>0</v>
      </c>
      <c r="EH136" s="194">
        <f t="shared" si="28"/>
        <v>0</v>
      </c>
      <c r="EI136" s="194">
        <f t="shared" si="28"/>
        <v>0</v>
      </c>
      <c r="EJ136" s="194">
        <f t="shared" si="28"/>
        <v>0</v>
      </c>
      <c r="EK136" s="194">
        <f t="shared" si="28"/>
        <v>0</v>
      </c>
      <c r="EL136" s="194">
        <f t="shared" si="28"/>
        <v>0</v>
      </c>
      <c r="EM136" s="194">
        <f t="shared" si="28"/>
        <v>0</v>
      </c>
      <c r="EN136" s="194">
        <f t="shared" si="28"/>
        <v>0</v>
      </c>
      <c r="EO136" s="194">
        <f t="shared" si="28"/>
        <v>0</v>
      </c>
      <c r="EP136" s="194">
        <f t="shared" si="28"/>
        <v>0</v>
      </c>
      <c r="EQ136" s="194">
        <f t="shared" si="28"/>
        <v>0</v>
      </c>
      <c r="ER136" s="194">
        <f t="shared" si="28"/>
        <v>0</v>
      </c>
      <c r="ES136" s="194">
        <f t="shared" si="28"/>
        <v>0</v>
      </c>
      <c r="ET136" s="194">
        <f t="shared" si="28"/>
        <v>0</v>
      </c>
      <c r="EU136" s="194">
        <f t="shared" si="28"/>
        <v>0</v>
      </c>
      <c r="EV136" s="194">
        <f t="shared" si="28"/>
        <v>0</v>
      </c>
    </row>
    <row r="137" spans="1:152" s="43" customFormat="1" ht="15.75" outlineLevel="1" x14ac:dyDescent="0.25">
      <c r="A137" s="168" t="s">
        <v>558</v>
      </c>
      <c r="B137" s="180"/>
      <c r="C137" s="193"/>
      <c r="D137" s="193"/>
      <c r="E137" s="193"/>
      <c r="F137" s="193"/>
      <c r="G137" s="193"/>
      <c r="H137" s="193"/>
      <c r="I137" s="193"/>
      <c r="J137" s="193"/>
      <c r="K137" s="193"/>
    </row>
    <row r="138" spans="1:152" s="46" customFormat="1" ht="15.75" outlineLevel="1" x14ac:dyDescent="0.25">
      <c r="A138" s="401">
        <v>1</v>
      </c>
      <c r="B138" s="186" t="s">
        <v>266</v>
      </c>
      <c r="C138" s="310">
        <v>0</v>
      </c>
      <c r="D138" s="310">
        <v>0</v>
      </c>
      <c r="E138" s="310">
        <v>0</v>
      </c>
      <c r="F138" s="310">
        <v>0</v>
      </c>
      <c r="G138" s="310">
        <v>0</v>
      </c>
      <c r="H138" s="310">
        <v>0</v>
      </c>
      <c r="I138" s="310">
        <v>0</v>
      </c>
      <c r="J138" s="310">
        <v>0</v>
      </c>
      <c r="K138" s="310">
        <v>0</v>
      </c>
      <c r="L138" s="310">
        <v>0</v>
      </c>
      <c r="M138" s="310">
        <v>0</v>
      </c>
      <c r="N138" s="310">
        <v>0</v>
      </c>
      <c r="O138" s="310">
        <v>0</v>
      </c>
      <c r="P138" s="310">
        <v>0</v>
      </c>
      <c r="Q138" s="310">
        <v>0</v>
      </c>
      <c r="R138" s="310">
        <v>0</v>
      </c>
      <c r="S138" s="310">
        <v>0</v>
      </c>
      <c r="T138" s="310">
        <v>0</v>
      </c>
      <c r="U138" s="310">
        <v>0</v>
      </c>
      <c r="V138" s="310">
        <v>0</v>
      </c>
      <c r="W138" s="310">
        <v>1</v>
      </c>
      <c r="X138" s="310">
        <v>1</v>
      </c>
      <c r="Y138" s="310">
        <v>1</v>
      </c>
      <c r="Z138" s="310">
        <v>1</v>
      </c>
      <c r="AA138" s="310">
        <v>1</v>
      </c>
      <c r="AB138" s="310">
        <v>1</v>
      </c>
      <c r="AC138" s="310">
        <v>1</v>
      </c>
      <c r="AD138" s="310">
        <v>1</v>
      </c>
      <c r="AE138" s="310">
        <v>1</v>
      </c>
      <c r="AF138" s="310">
        <v>1</v>
      </c>
      <c r="AG138" s="310">
        <v>1</v>
      </c>
      <c r="AH138" s="310">
        <v>1</v>
      </c>
      <c r="AI138" s="310">
        <v>1</v>
      </c>
      <c r="AJ138" s="310">
        <v>1</v>
      </c>
      <c r="AK138" s="310">
        <v>1</v>
      </c>
      <c r="AL138" s="310">
        <v>1</v>
      </c>
      <c r="AM138" s="310">
        <v>1</v>
      </c>
      <c r="AN138" s="310">
        <v>1</v>
      </c>
      <c r="AO138" s="310">
        <v>1</v>
      </c>
      <c r="AP138" s="310">
        <v>1</v>
      </c>
      <c r="AQ138" s="310">
        <v>1</v>
      </c>
      <c r="AR138" s="310">
        <v>1</v>
      </c>
      <c r="AS138" s="310">
        <v>1</v>
      </c>
      <c r="AT138" s="310">
        <v>1</v>
      </c>
      <c r="AU138" s="310">
        <v>1</v>
      </c>
      <c r="AV138" s="310">
        <v>1</v>
      </c>
      <c r="AW138" s="310">
        <v>1</v>
      </c>
      <c r="AX138" s="310">
        <v>1</v>
      </c>
      <c r="AY138" s="310">
        <v>1</v>
      </c>
      <c r="AZ138" s="310">
        <v>1</v>
      </c>
      <c r="BA138" s="310">
        <v>1</v>
      </c>
      <c r="BB138" s="310">
        <v>1</v>
      </c>
      <c r="BC138" s="310">
        <v>1</v>
      </c>
      <c r="BD138" s="310">
        <v>1</v>
      </c>
      <c r="BE138" s="310">
        <v>1</v>
      </c>
      <c r="BF138" s="310">
        <v>1</v>
      </c>
      <c r="BG138" s="310">
        <v>1</v>
      </c>
      <c r="BH138" s="310">
        <v>1</v>
      </c>
      <c r="BI138" s="310">
        <v>1</v>
      </c>
      <c r="BJ138" s="310">
        <v>1</v>
      </c>
      <c r="BK138" s="310">
        <v>1</v>
      </c>
      <c r="BL138" s="310">
        <v>1</v>
      </c>
      <c r="BM138" s="310">
        <v>1</v>
      </c>
      <c r="BN138" s="310">
        <v>1</v>
      </c>
      <c r="BO138" s="310">
        <v>1</v>
      </c>
      <c r="BP138" s="310">
        <v>1</v>
      </c>
      <c r="BQ138" s="310">
        <v>1</v>
      </c>
      <c r="BR138" s="310">
        <v>1</v>
      </c>
      <c r="BS138" s="310">
        <v>1</v>
      </c>
      <c r="BT138" s="310">
        <v>1</v>
      </c>
      <c r="BU138" s="310">
        <v>1</v>
      </c>
      <c r="BV138" s="310">
        <v>1</v>
      </c>
      <c r="BW138" s="310">
        <v>1</v>
      </c>
      <c r="BX138" s="310">
        <v>1</v>
      </c>
      <c r="BY138" s="310">
        <v>1</v>
      </c>
      <c r="BZ138" s="310">
        <v>1</v>
      </c>
      <c r="CA138" s="310">
        <v>1</v>
      </c>
      <c r="CB138" s="310">
        <v>1</v>
      </c>
      <c r="CC138" s="310">
        <v>1</v>
      </c>
      <c r="CD138" s="310">
        <v>1</v>
      </c>
      <c r="CE138" s="310">
        <v>1</v>
      </c>
      <c r="CF138" s="310">
        <v>1</v>
      </c>
      <c r="CG138" s="310">
        <v>1</v>
      </c>
      <c r="CH138" s="310">
        <v>1</v>
      </c>
      <c r="CI138" s="310">
        <v>1</v>
      </c>
      <c r="CJ138" s="310">
        <v>1</v>
      </c>
      <c r="CK138" s="310">
        <v>1</v>
      </c>
      <c r="CL138" s="310">
        <v>1</v>
      </c>
      <c r="CM138" s="310">
        <v>1</v>
      </c>
      <c r="CN138" s="310">
        <v>1</v>
      </c>
      <c r="CO138" s="310">
        <v>1</v>
      </c>
      <c r="CP138" s="310">
        <v>1</v>
      </c>
      <c r="CQ138" s="310">
        <v>1</v>
      </c>
      <c r="CR138" s="310">
        <v>1</v>
      </c>
      <c r="CS138" s="310">
        <v>1</v>
      </c>
      <c r="CT138" s="310">
        <v>1</v>
      </c>
      <c r="CU138" s="310">
        <v>1</v>
      </c>
      <c r="CV138" s="310">
        <v>1</v>
      </c>
      <c r="CW138" s="310">
        <v>1</v>
      </c>
      <c r="CX138" s="310">
        <v>1</v>
      </c>
      <c r="CY138" s="310">
        <v>1</v>
      </c>
      <c r="CZ138" s="310">
        <v>1</v>
      </c>
      <c r="DA138" s="310">
        <v>1</v>
      </c>
      <c r="DB138" s="310">
        <v>1</v>
      </c>
      <c r="DC138" s="310">
        <v>1</v>
      </c>
      <c r="DD138" s="310">
        <v>1</v>
      </c>
      <c r="DE138" s="310">
        <v>1</v>
      </c>
      <c r="DF138" s="310">
        <v>1</v>
      </c>
      <c r="DG138" s="310">
        <v>1</v>
      </c>
      <c r="DH138" s="310">
        <v>1</v>
      </c>
      <c r="DI138" s="310">
        <v>1</v>
      </c>
      <c r="DJ138" s="310">
        <v>1</v>
      </c>
      <c r="DK138" s="310">
        <v>1</v>
      </c>
      <c r="DL138" s="310">
        <v>1</v>
      </c>
      <c r="DM138" s="310">
        <v>1</v>
      </c>
      <c r="DN138" s="310">
        <v>1</v>
      </c>
      <c r="DO138" s="310">
        <v>1</v>
      </c>
      <c r="DP138" s="310">
        <v>1</v>
      </c>
      <c r="DQ138" s="310">
        <v>1</v>
      </c>
      <c r="DR138" s="310">
        <v>1</v>
      </c>
      <c r="DS138" s="310">
        <v>1</v>
      </c>
      <c r="DT138" s="310">
        <v>1</v>
      </c>
      <c r="DU138" s="310">
        <v>1</v>
      </c>
      <c r="DV138" s="310">
        <v>1</v>
      </c>
      <c r="DW138" s="310">
        <v>1</v>
      </c>
      <c r="DX138" s="310">
        <v>1</v>
      </c>
      <c r="DY138" s="310">
        <v>1</v>
      </c>
      <c r="DZ138" s="310">
        <v>1</v>
      </c>
      <c r="EA138" s="310">
        <v>1</v>
      </c>
      <c r="EB138" s="310">
        <v>1</v>
      </c>
      <c r="EC138" s="310">
        <v>1</v>
      </c>
      <c r="ED138" s="310">
        <v>1</v>
      </c>
      <c r="EE138" s="310">
        <v>1</v>
      </c>
      <c r="EF138" s="310">
        <v>1</v>
      </c>
      <c r="EG138" s="310">
        <v>1</v>
      </c>
      <c r="EH138" s="310">
        <v>1</v>
      </c>
      <c r="EI138" s="310">
        <v>1</v>
      </c>
      <c r="EJ138" s="310">
        <v>1</v>
      </c>
      <c r="EK138" s="310">
        <v>1</v>
      </c>
      <c r="EL138" s="310">
        <v>1</v>
      </c>
      <c r="EM138" s="310">
        <v>1</v>
      </c>
      <c r="EN138" s="310">
        <v>1</v>
      </c>
      <c r="EO138" s="310">
        <v>1</v>
      </c>
      <c r="EP138" s="310">
        <v>1</v>
      </c>
      <c r="EQ138" s="310">
        <v>1</v>
      </c>
      <c r="ER138" s="310">
        <v>1</v>
      </c>
      <c r="ES138" s="310">
        <v>1</v>
      </c>
      <c r="ET138" s="310">
        <v>1</v>
      </c>
      <c r="EU138" s="310">
        <v>1</v>
      </c>
      <c r="EV138" s="310">
        <v>1</v>
      </c>
    </row>
    <row r="139" spans="1:152" s="43" customFormat="1" ht="15.75" outlineLevel="1" x14ac:dyDescent="0.25">
      <c r="A139" s="168" t="s">
        <v>559</v>
      </c>
      <c r="B139" s="180"/>
      <c r="C139" s="193"/>
      <c r="D139" s="193"/>
      <c r="E139" s="193"/>
      <c r="F139" s="193"/>
      <c r="G139" s="193"/>
      <c r="H139" s="193"/>
      <c r="I139" s="193"/>
      <c r="J139" s="193"/>
      <c r="K139" s="193"/>
    </row>
    <row r="140" spans="1:152" s="46" customFormat="1" ht="31.5" outlineLevel="1" x14ac:dyDescent="0.25">
      <c r="A140" s="401">
        <v>1</v>
      </c>
      <c r="B140" s="186" t="s">
        <v>580</v>
      </c>
      <c r="C140" s="311">
        <v>0</v>
      </c>
      <c r="D140" s="311">
        <v>0</v>
      </c>
      <c r="E140" s="311">
        <v>0</v>
      </c>
      <c r="F140" s="311">
        <v>0</v>
      </c>
      <c r="G140" s="311">
        <v>0</v>
      </c>
      <c r="H140" s="311">
        <v>0</v>
      </c>
      <c r="I140" s="311">
        <v>0</v>
      </c>
      <c r="J140" s="311">
        <v>0</v>
      </c>
      <c r="K140" s="311">
        <v>0</v>
      </c>
      <c r="L140" s="311">
        <v>0</v>
      </c>
      <c r="M140" s="311">
        <v>0</v>
      </c>
      <c r="N140" s="311">
        <v>0</v>
      </c>
      <c r="O140" s="311">
        <v>0</v>
      </c>
      <c r="P140" s="311">
        <v>0</v>
      </c>
      <c r="Q140" s="311">
        <v>0</v>
      </c>
      <c r="R140" s="311">
        <v>0</v>
      </c>
      <c r="S140" s="311">
        <v>0</v>
      </c>
      <c r="T140" s="311">
        <v>0</v>
      </c>
      <c r="U140" s="311">
        <v>0</v>
      </c>
      <c r="V140" s="311">
        <v>0</v>
      </c>
      <c r="W140" s="311">
        <f t="shared" ref="W140:AH140" si="29">W130</f>
        <v>1</v>
      </c>
      <c r="X140" s="311">
        <f t="shared" si="29"/>
        <v>1</v>
      </c>
      <c r="Y140" s="311">
        <f t="shared" si="29"/>
        <v>1</v>
      </c>
      <c r="Z140" s="311">
        <f t="shared" si="29"/>
        <v>1</v>
      </c>
      <c r="AA140" s="311">
        <f t="shared" si="29"/>
        <v>1</v>
      </c>
      <c r="AB140" s="311">
        <f t="shared" si="29"/>
        <v>1</v>
      </c>
      <c r="AC140" s="311">
        <f t="shared" si="29"/>
        <v>1</v>
      </c>
      <c r="AD140" s="311">
        <f t="shared" si="29"/>
        <v>1</v>
      </c>
      <c r="AE140" s="311">
        <f t="shared" si="29"/>
        <v>1</v>
      </c>
      <c r="AF140" s="311">
        <f t="shared" si="29"/>
        <v>1</v>
      </c>
      <c r="AG140" s="311">
        <f t="shared" si="29"/>
        <v>1</v>
      </c>
      <c r="AH140" s="311">
        <f t="shared" si="29"/>
        <v>1</v>
      </c>
      <c r="AI140" s="311">
        <f t="shared" ref="AI140:BN140" si="30">AI130</f>
        <v>1</v>
      </c>
      <c r="AJ140" s="311">
        <f t="shared" si="30"/>
        <v>1</v>
      </c>
      <c r="AK140" s="311">
        <f t="shared" si="30"/>
        <v>1</v>
      </c>
      <c r="AL140" s="311">
        <f t="shared" si="30"/>
        <v>1</v>
      </c>
      <c r="AM140" s="311">
        <f t="shared" si="30"/>
        <v>1</v>
      </c>
      <c r="AN140" s="311">
        <f t="shared" si="30"/>
        <v>1</v>
      </c>
      <c r="AO140" s="311">
        <f t="shared" si="30"/>
        <v>1</v>
      </c>
      <c r="AP140" s="311">
        <f t="shared" si="30"/>
        <v>1</v>
      </c>
      <c r="AQ140" s="311">
        <f t="shared" si="30"/>
        <v>1</v>
      </c>
      <c r="AR140" s="311">
        <f t="shared" si="30"/>
        <v>1</v>
      </c>
      <c r="AS140" s="311">
        <f t="shared" si="30"/>
        <v>1</v>
      </c>
      <c r="AT140" s="311">
        <f t="shared" si="30"/>
        <v>1</v>
      </c>
      <c r="AU140" s="311">
        <f t="shared" si="30"/>
        <v>1</v>
      </c>
      <c r="AV140" s="311">
        <f t="shared" si="30"/>
        <v>1</v>
      </c>
      <c r="AW140" s="311">
        <f t="shared" si="30"/>
        <v>1</v>
      </c>
      <c r="AX140" s="311">
        <f t="shared" si="30"/>
        <v>1</v>
      </c>
      <c r="AY140" s="311">
        <f t="shared" si="30"/>
        <v>1</v>
      </c>
      <c r="AZ140" s="311">
        <f t="shared" si="30"/>
        <v>1</v>
      </c>
      <c r="BA140" s="311">
        <f t="shared" si="30"/>
        <v>1</v>
      </c>
      <c r="BB140" s="311">
        <f t="shared" si="30"/>
        <v>1</v>
      </c>
      <c r="BC140" s="311">
        <f t="shared" si="30"/>
        <v>1</v>
      </c>
      <c r="BD140" s="311">
        <f t="shared" si="30"/>
        <v>1</v>
      </c>
      <c r="BE140" s="311">
        <f t="shared" si="30"/>
        <v>1</v>
      </c>
      <c r="BF140" s="311">
        <f t="shared" si="30"/>
        <v>1</v>
      </c>
      <c r="BG140" s="311">
        <f t="shared" si="30"/>
        <v>1</v>
      </c>
      <c r="BH140" s="311">
        <f t="shared" si="30"/>
        <v>1</v>
      </c>
      <c r="BI140" s="311">
        <f t="shared" si="30"/>
        <v>1</v>
      </c>
      <c r="BJ140" s="311">
        <f t="shared" si="30"/>
        <v>1</v>
      </c>
      <c r="BK140" s="311">
        <f t="shared" si="30"/>
        <v>1</v>
      </c>
      <c r="BL140" s="311">
        <f t="shared" si="30"/>
        <v>1</v>
      </c>
      <c r="BM140" s="311">
        <f t="shared" si="30"/>
        <v>1</v>
      </c>
      <c r="BN140" s="311">
        <f t="shared" si="30"/>
        <v>1</v>
      </c>
      <c r="BO140" s="311">
        <f t="shared" ref="BO140:CT140" si="31">BO130</f>
        <v>1</v>
      </c>
      <c r="BP140" s="311">
        <f t="shared" si="31"/>
        <v>1</v>
      </c>
      <c r="BQ140" s="311">
        <f t="shared" si="31"/>
        <v>1</v>
      </c>
      <c r="BR140" s="311">
        <f t="shared" si="31"/>
        <v>1</v>
      </c>
      <c r="BS140" s="311">
        <f t="shared" si="31"/>
        <v>1</v>
      </c>
      <c r="BT140" s="311">
        <f t="shared" si="31"/>
        <v>1</v>
      </c>
      <c r="BU140" s="311">
        <f t="shared" si="31"/>
        <v>1</v>
      </c>
      <c r="BV140" s="311">
        <f t="shared" si="31"/>
        <v>1</v>
      </c>
      <c r="BW140" s="311">
        <f t="shared" si="31"/>
        <v>1</v>
      </c>
      <c r="BX140" s="311">
        <f t="shared" si="31"/>
        <v>1</v>
      </c>
      <c r="BY140" s="311">
        <f t="shared" si="31"/>
        <v>1</v>
      </c>
      <c r="BZ140" s="311">
        <f t="shared" si="31"/>
        <v>1</v>
      </c>
      <c r="CA140" s="311">
        <f t="shared" si="31"/>
        <v>1</v>
      </c>
      <c r="CB140" s="311">
        <f t="shared" si="31"/>
        <v>1</v>
      </c>
      <c r="CC140" s="311">
        <f t="shared" si="31"/>
        <v>1</v>
      </c>
      <c r="CD140" s="311">
        <f t="shared" si="31"/>
        <v>1</v>
      </c>
      <c r="CE140" s="311">
        <f t="shared" si="31"/>
        <v>1</v>
      </c>
      <c r="CF140" s="311">
        <f t="shared" si="31"/>
        <v>1</v>
      </c>
      <c r="CG140" s="311">
        <f t="shared" si="31"/>
        <v>1</v>
      </c>
      <c r="CH140" s="311">
        <f t="shared" si="31"/>
        <v>1</v>
      </c>
      <c r="CI140" s="311">
        <f t="shared" si="31"/>
        <v>1</v>
      </c>
      <c r="CJ140" s="311">
        <f t="shared" si="31"/>
        <v>1</v>
      </c>
      <c r="CK140" s="311">
        <f t="shared" si="31"/>
        <v>1</v>
      </c>
      <c r="CL140" s="311">
        <f t="shared" si="31"/>
        <v>1</v>
      </c>
      <c r="CM140" s="311">
        <f t="shared" si="31"/>
        <v>1</v>
      </c>
      <c r="CN140" s="311">
        <f t="shared" si="31"/>
        <v>1</v>
      </c>
      <c r="CO140" s="311">
        <f t="shared" si="31"/>
        <v>1</v>
      </c>
      <c r="CP140" s="311">
        <f t="shared" si="31"/>
        <v>1</v>
      </c>
      <c r="CQ140" s="311">
        <f t="shared" si="31"/>
        <v>1</v>
      </c>
      <c r="CR140" s="311">
        <f t="shared" si="31"/>
        <v>1</v>
      </c>
      <c r="CS140" s="311">
        <f t="shared" si="31"/>
        <v>1</v>
      </c>
      <c r="CT140" s="311">
        <f t="shared" si="31"/>
        <v>1</v>
      </c>
      <c r="CU140" s="311">
        <f t="shared" ref="CU140:DZ140" si="32">CU130</f>
        <v>1</v>
      </c>
      <c r="CV140" s="311">
        <f t="shared" si="32"/>
        <v>1</v>
      </c>
      <c r="CW140" s="311">
        <f t="shared" si="32"/>
        <v>1</v>
      </c>
      <c r="CX140" s="311">
        <f t="shared" si="32"/>
        <v>1</v>
      </c>
      <c r="CY140" s="311">
        <f t="shared" si="32"/>
        <v>1</v>
      </c>
      <c r="CZ140" s="311">
        <f t="shared" si="32"/>
        <v>1</v>
      </c>
      <c r="DA140" s="311">
        <f t="shared" si="32"/>
        <v>1</v>
      </c>
      <c r="DB140" s="311">
        <f t="shared" si="32"/>
        <v>1</v>
      </c>
      <c r="DC140" s="311">
        <f t="shared" si="32"/>
        <v>1</v>
      </c>
      <c r="DD140" s="311">
        <f t="shared" si="32"/>
        <v>1</v>
      </c>
      <c r="DE140" s="311">
        <f t="shared" si="32"/>
        <v>1</v>
      </c>
      <c r="DF140" s="311">
        <f t="shared" si="32"/>
        <v>1</v>
      </c>
      <c r="DG140" s="311">
        <f t="shared" si="32"/>
        <v>1</v>
      </c>
      <c r="DH140" s="311">
        <f t="shared" si="32"/>
        <v>1</v>
      </c>
      <c r="DI140" s="311">
        <f t="shared" si="32"/>
        <v>1</v>
      </c>
      <c r="DJ140" s="311">
        <f t="shared" si="32"/>
        <v>1</v>
      </c>
      <c r="DK140" s="311">
        <f t="shared" si="32"/>
        <v>1</v>
      </c>
      <c r="DL140" s="311">
        <f t="shared" si="32"/>
        <v>1</v>
      </c>
      <c r="DM140" s="311">
        <f t="shared" si="32"/>
        <v>1</v>
      </c>
      <c r="DN140" s="311">
        <f t="shared" si="32"/>
        <v>1</v>
      </c>
      <c r="DO140" s="311">
        <f t="shared" si="32"/>
        <v>1</v>
      </c>
      <c r="DP140" s="311">
        <f t="shared" si="32"/>
        <v>1</v>
      </c>
      <c r="DQ140" s="311">
        <f t="shared" si="32"/>
        <v>1</v>
      </c>
      <c r="DR140" s="311">
        <f t="shared" si="32"/>
        <v>1</v>
      </c>
      <c r="DS140" s="311">
        <f t="shared" si="32"/>
        <v>1</v>
      </c>
      <c r="DT140" s="311">
        <f t="shared" si="32"/>
        <v>1</v>
      </c>
      <c r="DU140" s="311">
        <f t="shared" si="32"/>
        <v>1</v>
      </c>
      <c r="DV140" s="311">
        <f t="shared" si="32"/>
        <v>1</v>
      </c>
      <c r="DW140" s="311">
        <f t="shared" si="32"/>
        <v>1</v>
      </c>
      <c r="DX140" s="311">
        <f t="shared" si="32"/>
        <v>1</v>
      </c>
      <c r="DY140" s="311">
        <f t="shared" si="32"/>
        <v>1</v>
      </c>
      <c r="DZ140" s="311">
        <f t="shared" si="32"/>
        <v>1</v>
      </c>
      <c r="EA140" s="311">
        <f t="shared" ref="EA140:EV140" si="33">EA130</f>
        <v>1</v>
      </c>
      <c r="EB140" s="311">
        <f t="shared" si="33"/>
        <v>1</v>
      </c>
      <c r="EC140" s="311">
        <f t="shared" si="33"/>
        <v>1</v>
      </c>
      <c r="ED140" s="311">
        <f t="shared" si="33"/>
        <v>1</v>
      </c>
      <c r="EE140" s="311">
        <f t="shared" si="33"/>
        <v>1</v>
      </c>
      <c r="EF140" s="311">
        <f t="shared" si="33"/>
        <v>1</v>
      </c>
      <c r="EG140" s="311">
        <f t="shared" si="33"/>
        <v>1</v>
      </c>
      <c r="EH140" s="311">
        <f t="shared" si="33"/>
        <v>1</v>
      </c>
      <c r="EI140" s="311">
        <f t="shared" si="33"/>
        <v>1</v>
      </c>
      <c r="EJ140" s="311">
        <f t="shared" si="33"/>
        <v>1</v>
      </c>
      <c r="EK140" s="311">
        <f t="shared" si="33"/>
        <v>1</v>
      </c>
      <c r="EL140" s="311">
        <f t="shared" si="33"/>
        <v>1</v>
      </c>
      <c r="EM140" s="311">
        <f t="shared" si="33"/>
        <v>1</v>
      </c>
      <c r="EN140" s="311">
        <f t="shared" si="33"/>
        <v>1</v>
      </c>
      <c r="EO140" s="311">
        <f t="shared" si="33"/>
        <v>1</v>
      </c>
      <c r="EP140" s="311">
        <f t="shared" si="33"/>
        <v>1</v>
      </c>
      <c r="EQ140" s="311">
        <f t="shared" si="33"/>
        <v>1</v>
      </c>
      <c r="ER140" s="311">
        <f t="shared" si="33"/>
        <v>1</v>
      </c>
      <c r="ES140" s="311">
        <f t="shared" si="33"/>
        <v>1</v>
      </c>
      <c r="ET140" s="311">
        <f t="shared" si="33"/>
        <v>1</v>
      </c>
      <c r="EU140" s="311">
        <f t="shared" si="33"/>
        <v>1</v>
      </c>
      <c r="EV140" s="311">
        <f t="shared" si="33"/>
        <v>1</v>
      </c>
    </row>
    <row r="141" spans="1:152" s="43" customFormat="1" ht="15.75" outlineLevel="1" x14ac:dyDescent="0.25">
      <c r="A141" s="168" t="s">
        <v>560</v>
      </c>
      <c r="B141" s="180"/>
      <c r="C141" s="193"/>
      <c r="D141" s="193"/>
      <c r="E141" s="193"/>
      <c r="F141" s="193"/>
      <c r="G141" s="193"/>
      <c r="H141" s="193"/>
      <c r="I141" s="193"/>
      <c r="J141" s="193"/>
      <c r="K141" s="193"/>
    </row>
    <row r="142" spans="1:152" s="46" customFormat="1" ht="47.25" outlineLevel="1" x14ac:dyDescent="0.25">
      <c r="A142" s="401">
        <v>1</v>
      </c>
      <c r="B142" s="186" t="s">
        <v>265</v>
      </c>
      <c r="C142" s="310">
        <v>0</v>
      </c>
      <c r="D142" s="310">
        <v>0</v>
      </c>
      <c r="E142" s="310">
        <v>0</v>
      </c>
      <c r="F142" s="310">
        <v>0</v>
      </c>
      <c r="G142" s="310">
        <v>0</v>
      </c>
      <c r="H142" s="310">
        <v>0</v>
      </c>
      <c r="I142" s="310">
        <v>0</v>
      </c>
      <c r="J142" s="310">
        <v>0</v>
      </c>
      <c r="K142" s="310">
        <v>0</v>
      </c>
      <c r="L142" s="310">
        <v>0</v>
      </c>
      <c r="M142" s="310">
        <v>0</v>
      </c>
      <c r="N142" s="310">
        <v>0</v>
      </c>
      <c r="O142" s="310">
        <v>0</v>
      </c>
      <c r="P142" s="310">
        <v>0</v>
      </c>
      <c r="Q142" s="310">
        <v>0</v>
      </c>
      <c r="R142" s="310">
        <v>0</v>
      </c>
      <c r="S142" s="310">
        <v>0</v>
      </c>
      <c r="T142" s="310">
        <v>0</v>
      </c>
      <c r="U142" s="310">
        <v>0</v>
      </c>
      <c r="V142" s="310">
        <v>0</v>
      </c>
      <c r="W142" s="310">
        <v>1</v>
      </c>
      <c r="X142" s="310">
        <v>1</v>
      </c>
      <c r="Y142" s="310">
        <v>1</v>
      </c>
      <c r="Z142" s="310">
        <v>1</v>
      </c>
      <c r="AA142" s="310">
        <v>1</v>
      </c>
      <c r="AB142" s="310">
        <v>1</v>
      </c>
      <c r="AC142" s="310">
        <v>1</v>
      </c>
      <c r="AD142" s="310">
        <v>1</v>
      </c>
      <c r="AE142" s="310">
        <v>1</v>
      </c>
      <c r="AF142" s="310">
        <v>1</v>
      </c>
      <c r="AG142" s="310">
        <v>1</v>
      </c>
      <c r="AH142" s="310">
        <v>1</v>
      </c>
      <c r="AI142" s="310">
        <v>1</v>
      </c>
      <c r="AJ142" s="310">
        <v>1</v>
      </c>
      <c r="AK142" s="310">
        <v>1</v>
      </c>
      <c r="AL142" s="310">
        <v>1</v>
      </c>
      <c r="AM142" s="310">
        <v>1</v>
      </c>
      <c r="AN142" s="310">
        <v>1</v>
      </c>
      <c r="AO142" s="310">
        <v>1</v>
      </c>
      <c r="AP142" s="310">
        <v>1</v>
      </c>
      <c r="AQ142" s="310">
        <v>1</v>
      </c>
      <c r="AR142" s="310">
        <v>1</v>
      </c>
      <c r="AS142" s="310">
        <v>1</v>
      </c>
      <c r="AT142" s="310">
        <v>1</v>
      </c>
      <c r="AU142" s="310">
        <v>1</v>
      </c>
      <c r="AV142" s="310">
        <v>1</v>
      </c>
      <c r="AW142" s="310">
        <v>1</v>
      </c>
      <c r="AX142" s="310">
        <v>1</v>
      </c>
      <c r="AY142" s="310">
        <v>1</v>
      </c>
      <c r="AZ142" s="310">
        <v>1</v>
      </c>
      <c r="BA142" s="310">
        <v>1</v>
      </c>
      <c r="BB142" s="310">
        <v>1</v>
      </c>
      <c r="BC142" s="310">
        <v>1</v>
      </c>
      <c r="BD142" s="310">
        <v>1</v>
      </c>
      <c r="BE142" s="310">
        <v>1</v>
      </c>
      <c r="BF142" s="310">
        <v>1</v>
      </c>
      <c r="BG142" s="310">
        <v>1</v>
      </c>
      <c r="BH142" s="310">
        <v>1</v>
      </c>
      <c r="BI142" s="310">
        <v>1</v>
      </c>
      <c r="BJ142" s="310">
        <v>1</v>
      </c>
      <c r="BK142" s="310">
        <v>1</v>
      </c>
      <c r="BL142" s="310">
        <v>1</v>
      </c>
      <c r="BM142" s="310">
        <v>1</v>
      </c>
      <c r="BN142" s="310">
        <v>1</v>
      </c>
      <c r="BO142" s="310">
        <v>1</v>
      </c>
      <c r="BP142" s="310">
        <v>1</v>
      </c>
      <c r="BQ142" s="310">
        <v>1</v>
      </c>
      <c r="BR142" s="310">
        <v>1</v>
      </c>
      <c r="BS142" s="310">
        <v>1</v>
      </c>
      <c r="BT142" s="310">
        <v>1</v>
      </c>
      <c r="BU142" s="310">
        <v>1</v>
      </c>
      <c r="BV142" s="310">
        <v>1</v>
      </c>
      <c r="BW142" s="310">
        <v>1</v>
      </c>
      <c r="BX142" s="310">
        <v>1</v>
      </c>
      <c r="BY142" s="310">
        <v>1</v>
      </c>
      <c r="BZ142" s="310">
        <v>1</v>
      </c>
      <c r="CA142" s="310">
        <v>1</v>
      </c>
      <c r="CB142" s="310">
        <v>1</v>
      </c>
      <c r="CC142" s="310">
        <v>1</v>
      </c>
      <c r="CD142" s="310">
        <v>1</v>
      </c>
      <c r="CE142" s="310">
        <v>1</v>
      </c>
      <c r="CF142" s="310">
        <v>1</v>
      </c>
      <c r="CG142" s="310">
        <v>1</v>
      </c>
      <c r="CH142" s="310">
        <v>1</v>
      </c>
      <c r="CI142" s="310">
        <v>1</v>
      </c>
      <c r="CJ142" s="310">
        <v>1</v>
      </c>
      <c r="CK142" s="310">
        <v>1</v>
      </c>
      <c r="CL142" s="310">
        <v>1</v>
      </c>
      <c r="CM142" s="310">
        <v>1</v>
      </c>
      <c r="CN142" s="310">
        <v>1</v>
      </c>
      <c r="CO142" s="310">
        <v>1</v>
      </c>
      <c r="CP142" s="310">
        <v>1</v>
      </c>
      <c r="CQ142" s="310">
        <v>1</v>
      </c>
      <c r="CR142" s="310">
        <v>1</v>
      </c>
      <c r="CS142" s="310">
        <v>1</v>
      </c>
      <c r="CT142" s="310">
        <v>1</v>
      </c>
      <c r="CU142" s="310">
        <v>1</v>
      </c>
      <c r="CV142" s="310">
        <v>1</v>
      </c>
      <c r="CW142" s="310">
        <v>1</v>
      </c>
      <c r="CX142" s="310">
        <v>1</v>
      </c>
      <c r="CY142" s="310">
        <v>1</v>
      </c>
      <c r="CZ142" s="310">
        <v>1</v>
      </c>
      <c r="DA142" s="310">
        <v>1</v>
      </c>
      <c r="DB142" s="310">
        <v>1</v>
      </c>
      <c r="DC142" s="310">
        <v>1</v>
      </c>
      <c r="DD142" s="310">
        <v>1</v>
      </c>
      <c r="DE142" s="310">
        <v>1</v>
      </c>
      <c r="DF142" s="310">
        <v>1</v>
      </c>
      <c r="DG142" s="310">
        <v>1</v>
      </c>
      <c r="DH142" s="310">
        <v>1</v>
      </c>
      <c r="DI142" s="310">
        <v>1</v>
      </c>
      <c r="DJ142" s="310">
        <v>1</v>
      </c>
      <c r="DK142" s="310">
        <v>1</v>
      </c>
      <c r="DL142" s="310">
        <v>1</v>
      </c>
      <c r="DM142" s="310">
        <v>1</v>
      </c>
      <c r="DN142" s="310">
        <v>1</v>
      </c>
      <c r="DO142" s="310">
        <v>1</v>
      </c>
      <c r="DP142" s="310">
        <v>1</v>
      </c>
      <c r="DQ142" s="310">
        <v>1</v>
      </c>
      <c r="DR142" s="310">
        <v>1</v>
      </c>
      <c r="DS142" s="310">
        <v>1</v>
      </c>
      <c r="DT142" s="310">
        <v>1</v>
      </c>
      <c r="DU142" s="310">
        <v>1</v>
      </c>
      <c r="DV142" s="310">
        <v>1</v>
      </c>
      <c r="DW142" s="310">
        <v>1</v>
      </c>
      <c r="DX142" s="310">
        <v>1</v>
      </c>
      <c r="DY142" s="310">
        <v>1</v>
      </c>
      <c r="DZ142" s="310">
        <v>1</v>
      </c>
      <c r="EA142" s="310">
        <v>1</v>
      </c>
      <c r="EB142" s="310">
        <v>1</v>
      </c>
      <c r="EC142" s="310">
        <v>1</v>
      </c>
      <c r="ED142" s="310">
        <v>1</v>
      </c>
      <c r="EE142" s="310">
        <v>1</v>
      </c>
      <c r="EF142" s="310">
        <v>1</v>
      </c>
      <c r="EG142" s="310">
        <v>1</v>
      </c>
      <c r="EH142" s="310">
        <v>1</v>
      </c>
      <c r="EI142" s="310">
        <v>1</v>
      </c>
      <c r="EJ142" s="310">
        <v>1</v>
      </c>
      <c r="EK142" s="310">
        <v>1</v>
      </c>
      <c r="EL142" s="310">
        <v>1</v>
      </c>
      <c r="EM142" s="310">
        <v>1</v>
      </c>
      <c r="EN142" s="310">
        <v>1</v>
      </c>
      <c r="EO142" s="310">
        <v>1</v>
      </c>
      <c r="EP142" s="310">
        <v>1</v>
      </c>
      <c r="EQ142" s="310">
        <v>1</v>
      </c>
      <c r="ER142" s="310">
        <v>1</v>
      </c>
      <c r="ES142" s="310">
        <v>1</v>
      </c>
      <c r="ET142" s="310">
        <v>1</v>
      </c>
      <c r="EU142" s="310">
        <v>1</v>
      </c>
      <c r="EV142" s="310">
        <v>1</v>
      </c>
    </row>
    <row r="143" spans="1:152" s="43" customFormat="1" ht="15.75" outlineLevel="1" x14ac:dyDescent="0.25">
      <c r="A143" s="168" t="s">
        <v>561</v>
      </c>
      <c r="B143" s="180"/>
      <c r="C143" s="193"/>
      <c r="D143" s="193"/>
      <c r="E143" s="193"/>
      <c r="F143" s="193"/>
      <c r="G143" s="193"/>
      <c r="H143" s="193"/>
      <c r="I143" s="193"/>
      <c r="J143" s="193"/>
      <c r="K143" s="193"/>
    </row>
    <row r="144" spans="1:152" s="46" customFormat="1" ht="15.75" outlineLevel="1" x14ac:dyDescent="0.25">
      <c r="A144" s="401">
        <v>1</v>
      </c>
      <c r="B144" s="186" t="s">
        <v>581</v>
      </c>
      <c r="C144" s="311">
        <f t="shared" ref="C144:AH144" si="34">C130</f>
        <v>0</v>
      </c>
      <c r="D144" s="311">
        <v>0</v>
      </c>
      <c r="E144" s="311">
        <v>0</v>
      </c>
      <c r="F144" s="311">
        <v>0</v>
      </c>
      <c r="G144" s="311">
        <v>0</v>
      </c>
      <c r="H144" s="311">
        <v>0</v>
      </c>
      <c r="I144" s="311">
        <v>0</v>
      </c>
      <c r="J144" s="311">
        <v>0</v>
      </c>
      <c r="K144" s="311">
        <v>0</v>
      </c>
      <c r="L144" s="311">
        <v>0</v>
      </c>
      <c r="M144" s="311">
        <v>0</v>
      </c>
      <c r="N144" s="311">
        <v>0</v>
      </c>
      <c r="O144" s="311">
        <v>0</v>
      </c>
      <c r="P144" s="311">
        <v>0</v>
      </c>
      <c r="Q144" s="311">
        <v>0</v>
      </c>
      <c r="R144" s="311">
        <v>0</v>
      </c>
      <c r="S144" s="311">
        <v>0</v>
      </c>
      <c r="T144" s="311">
        <v>0</v>
      </c>
      <c r="U144" s="311">
        <v>0</v>
      </c>
      <c r="V144" s="311">
        <v>0</v>
      </c>
      <c r="W144" s="311">
        <f t="shared" si="34"/>
        <v>1</v>
      </c>
      <c r="X144" s="311">
        <f t="shared" si="34"/>
        <v>1</v>
      </c>
      <c r="Y144" s="311">
        <f t="shared" si="34"/>
        <v>1</v>
      </c>
      <c r="Z144" s="311">
        <f t="shared" si="34"/>
        <v>1</v>
      </c>
      <c r="AA144" s="311">
        <f t="shared" si="34"/>
        <v>1</v>
      </c>
      <c r="AB144" s="311">
        <f t="shared" si="34"/>
        <v>1</v>
      </c>
      <c r="AC144" s="311">
        <f t="shared" si="34"/>
        <v>1</v>
      </c>
      <c r="AD144" s="311">
        <f t="shared" si="34"/>
        <v>1</v>
      </c>
      <c r="AE144" s="311">
        <f t="shared" si="34"/>
        <v>1</v>
      </c>
      <c r="AF144" s="311">
        <f t="shared" si="34"/>
        <v>1</v>
      </c>
      <c r="AG144" s="311">
        <f t="shared" si="34"/>
        <v>1</v>
      </c>
      <c r="AH144" s="311">
        <f t="shared" si="34"/>
        <v>1</v>
      </c>
      <c r="AI144" s="311">
        <f t="shared" ref="AI144:BN144" si="35">AI130</f>
        <v>1</v>
      </c>
      <c r="AJ144" s="311">
        <f t="shared" si="35"/>
        <v>1</v>
      </c>
      <c r="AK144" s="311">
        <f t="shared" si="35"/>
        <v>1</v>
      </c>
      <c r="AL144" s="311">
        <f t="shared" si="35"/>
        <v>1</v>
      </c>
      <c r="AM144" s="311">
        <f t="shared" si="35"/>
        <v>1</v>
      </c>
      <c r="AN144" s="311">
        <f t="shared" si="35"/>
        <v>1</v>
      </c>
      <c r="AO144" s="311">
        <f t="shared" si="35"/>
        <v>1</v>
      </c>
      <c r="AP144" s="311">
        <f t="shared" si="35"/>
        <v>1</v>
      </c>
      <c r="AQ144" s="311">
        <f t="shared" si="35"/>
        <v>1</v>
      </c>
      <c r="AR144" s="311">
        <f t="shared" si="35"/>
        <v>1</v>
      </c>
      <c r="AS144" s="311">
        <f t="shared" si="35"/>
        <v>1</v>
      </c>
      <c r="AT144" s="311">
        <f t="shared" si="35"/>
        <v>1</v>
      </c>
      <c r="AU144" s="311">
        <f t="shared" si="35"/>
        <v>1</v>
      </c>
      <c r="AV144" s="311">
        <f t="shared" si="35"/>
        <v>1</v>
      </c>
      <c r="AW144" s="311">
        <f t="shared" si="35"/>
        <v>1</v>
      </c>
      <c r="AX144" s="311">
        <f t="shared" si="35"/>
        <v>1</v>
      </c>
      <c r="AY144" s="311">
        <f t="shared" si="35"/>
        <v>1</v>
      </c>
      <c r="AZ144" s="311">
        <f t="shared" si="35"/>
        <v>1</v>
      </c>
      <c r="BA144" s="311">
        <f t="shared" si="35"/>
        <v>1</v>
      </c>
      <c r="BB144" s="311">
        <f t="shared" si="35"/>
        <v>1</v>
      </c>
      <c r="BC144" s="311">
        <f t="shared" si="35"/>
        <v>1</v>
      </c>
      <c r="BD144" s="311">
        <f t="shared" si="35"/>
        <v>1</v>
      </c>
      <c r="BE144" s="311">
        <f t="shared" si="35"/>
        <v>1</v>
      </c>
      <c r="BF144" s="311">
        <f t="shared" si="35"/>
        <v>1</v>
      </c>
      <c r="BG144" s="311">
        <f t="shared" si="35"/>
        <v>1</v>
      </c>
      <c r="BH144" s="311">
        <f t="shared" si="35"/>
        <v>1</v>
      </c>
      <c r="BI144" s="311">
        <f t="shared" si="35"/>
        <v>1</v>
      </c>
      <c r="BJ144" s="311">
        <f t="shared" si="35"/>
        <v>1</v>
      </c>
      <c r="BK144" s="311">
        <f t="shared" si="35"/>
        <v>1</v>
      </c>
      <c r="BL144" s="311">
        <f t="shared" si="35"/>
        <v>1</v>
      </c>
      <c r="BM144" s="311">
        <f t="shared" si="35"/>
        <v>1</v>
      </c>
      <c r="BN144" s="311">
        <f t="shared" si="35"/>
        <v>1</v>
      </c>
      <c r="BO144" s="311">
        <f t="shared" ref="BO144:CT144" si="36">BO130</f>
        <v>1</v>
      </c>
      <c r="BP144" s="311">
        <f t="shared" si="36"/>
        <v>1</v>
      </c>
      <c r="BQ144" s="311">
        <f t="shared" si="36"/>
        <v>1</v>
      </c>
      <c r="BR144" s="311">
        <f t="shared" si="36"/>
        <v>1</v>
      </c>
      <c r="BS144" s="311">
        <f t="shared" si="36"/>
        <v>1</v>
      </c>
      <c r="BT144" s="311">
        <f t="shared" si="36"/>
        <v>1</v>
      </c>
      <c r="BU144" s="311">
        <f t="shared" si="36"/>
        <v>1</v>
      </c>
      <c r="BV144" s="311">
        <f t="shared" si="36"/>
        <v>1</v>
      </c>
      <c r="BW144" s="311">
        <f t="shared" si="36"/>
        <v>1</v>
      </c>
      <c r="BX144" s="311">
        <f t="shared" si="36"/>
        <v>1</v>
      </c>
      <c r="BY144" s="311">
        <f t="shared" si="36"/>
        <v>1</v>
      </c>
      <c r="BZ144" s="311">
        <f t="shared" si="36"/>
        <v>1</v>
      </c>
      <c r="CA144" s="311">
        <f t="shared" si="36"/>
        <v>1</v>
      </c>
      <c r="CB144" s="311">
        <f t="shared" si="36"/>
        <v>1</v>
      </c>
      <c r="CC144" s="311">
        <f t="shared" si="36"/>
        <v>1</v>
      </c>
      <c r="CD144" s="311">
        <f t="shared" si="36"/>
        <v>1</v>
      </c>
      <c r="CE144" s="311">
        <f t="shared" si="36"/>
        <v>1</v>
      </c>
      <c r="CF144" s="311">
        <f t="shared" si="36"/>
        <v>1</v>
      </c>
      <c r="CG144" s="311">
        <f t="shared" si="36"/>
        <v>1</v>
      </c>
      <c r="CH144" s="311">
        <f t="shared" si="36"/>
        <v>1</v>
      </c>
      <c r="CI144" s="311">
        <f t="shared" si="36"/>
        <v>1</v>
      </c>
      <c r="CJ144" s="311">
        <f t="shared" si="36"/>
        <v>1</v>
      </c>
      <c r="CK144" s="311">
        <f t="shared" si="36"/>
        <v>1</v>
      </c>
      <c r="CL144" s="311">
        <f t="shared" si="36"/>
        <v>1</v>
      </c>
      <c r="CM144" s="311">
        <f t="shared" si="36"/>
        <v>1</v>
      </c>
      <c r="CN144" s="311">
        <f t="shared" si="36"/>
        <v>1</v>
      </c>
      <c r="CO144" s="311">
        <f t="shared" si="36"/>
        <v>1</v>
      </c>
      <c r="CP144" s="311">
        <f t="shared" si="36"/>
        <v>1</v>
      </c>
      <c r="CQ144" s="311">
        <f t="shared" si="36"/>
        <v>1</v>
      </c>
      <c r="CR144" s="311">
        <f t="shared" si="36"/>
        <v>1</v>
      </c>
      <c r="CS144" s="311">
        <f t="shared" si="36"/>
        <v>1</v>
      </c>
      <c r="CT144" s="311">
        <f t="shared" si="36"/>
        <v>1</v>
      </c>
      <c r="CU144" s="311">
        <f t="shared" ref="CU144:DZ144" si="37">CU130</f>
        <v>1</v>
      </c>
      <c r="CV144" s="311">
        <f t="shared" si="37"/>
        <v>1</v>
      </c>
      <c r="CW144" s="311">
        <f t="shared" si="37"/>
        <v>1</v>
      </c>
      <c r="CX144" s="311">
        <f t="shared" si="37"/>
        <v>1</v>
      </c>
      <c r="CY144" s="311">
        <f t="shared" si="37"/>
        <v>1</v>
      </c>
      <c r="CZ144" s="311">
        <f t="shared" si="37"/>
        <v>1</v>
      </c>
      <c r="DA144" s="311">
        <f t="shared" si="37"/>
        <v>1</v>
      </c>
      <c r="DB144" s="311">
        <f t="shared" si="37"/>
        <v>1</v>
      </c>
      <c r="DC144" s="311">
        <f t="shared" si="37"/>
        <v>1</v>
      </c>
      <c r="DD144" s="311">
        <f t="shared" si="37"/>
        <v>1</v>
      </c>
      <c r="DE144" s="311">
        <f t="shared" si="37"/>
        <v>1</v>
      </c>
      <c r="DF144" s="311">
        <f t="shared" si="37"/>
        <v>1</v>
      </c>
      <c r="DG144" s="311">
        <f t="shared" si="37"/>
        <v>1</v>
      </c>
      <c r="DH144" s="311">
        <f t="shared" si="37"/>
        <v>1</v>
      </c>
      <c r="DI144" s="311">
        <f t="shared" si="37"/>
        <v>1</v>
      </c>
      <c r="DJ144" s="311">
        <f t="shared" si="37"/>
        <v>1</v>
      </c>
      <c r="DK144" s="311">
        <f t="shared" si="37"/>
        <v>1</v>
      </c>
      <c r="DL144" s="311">
        <f t="shared" si="37"/>
        <v>1</v>
      </c>
      <c r="DM144" s="311">
        <f t="shared" si="37"/>
        <v>1</v>
      </c>
      <c r="DN144" s="311">
        <f t="shared" si="37"/>
        <v>1</v>
      </c>
      <c r="DO144" s="311">
        <f t="shared" si="37"/>
        <v>1</v>
      </c>
      <c r="DP144" s="311">
        <f t="shared" si="37"/>
        <v>1</v>
      </c>
      <c r="DQ144" s="311">
        <f t="shared" si="37"/>
        <v>1</v>
      </c>
      <c r="DR144" s="311">
        <f t="shared" si="37"/>
        <v>1</v>
      </c>
      <c r="DS144" s="311">
        <f t="shared" si="37"/>
        <v>1</v>
      </c>
      <c r="DT144" s="311">
        <f t="shared" si="37"/>
        <v>1</v>
      </c>
      <c r="DU144" s="311">
        <f t="shared" si="37"/>
        <v>1</v>
      </c>
      <c r="DV144" s="311">
        <f t="shared" si="37"/>
        <v>1</v>
      </c>
      <c r="DW144" s="311">
        <f t="shared" si="37"/>
        <v>1</v>
      </c>
      <c r="DX144" s="311">
        <f t="shared" si="37"/>
        <v>1</v>
      </c>
      <c r="DY144" s="311">
        <f t="shared" si="37"/>
        <v>1</v>
      </c>
      <c r="DZ144" s="311">
        <f t="shared" si="37"/>
        <v>1</v>
      </c>
      <c r="EA144" s="311">
        <f t="shared" ref="EA144:EV144" si="38">EA130</f>
        <v>1</v>
      </c>
      <c r="EB144" s="311">
        <f t="shared" si="38"/>
        <v>1</v>
      </c>
      <c r="EC144" s="311">
        <f t="shared" si="38"/>
        <v>1</v>
      </c>
      <c r="ED144" s="311">
        <f t="shared" si="38"/>
        <v>1</v>
      </c>
      <c r="EE144" s="311">
        <f t="shared" si="38"/>
        <v>1</v>
      </c>
      <c r="EF144" s="311">
        <f t="shared" si="38"/>
        <v>1</v>
      </c>
      <c r="EG144" s="311">
        <f t="shared" si="38"/>
        <v>1</v>
      </c>
      <c r="EH144" s="311">
        <f t="shared" si="38"/>
        <v>1</v>
      </c>
      <c r="EI144" s="311">
        <f t="shared" si="38"/>
        <v>1</v>
      </c>
      <c r="EJ144" s="311">
        <f t="shared" si="38"/>
        <v>1</v>
      </c>
      <c r="EK144" s="311">
        <f t="shared" si="38"/>
        <v>1</v>
      </c>
      <c r="EL144" s="311">
        <f t="shared" si="38"/>
        <v>1</v>
      </c>
      <c r="EM144" s="311">
        <f t="shared" si="38"/>
        <v>1</v>
      </c>
      <c r="EN144" s="311">
        <f t="shared" si="38"/>
        <v>1</v>
      </c>
      <c r="EO144" s="311">
        <f t="shared" si="38"/>
        <v>1</v>
      </c>
      <c r="EP144" s="311">
        <f t="shared" si="38"/>
        <v>1</v>
      </c>
      <c r="EQ144" s="311">
        <f t="shared" si="38"/>
        <v>1</v>
      </c>
      <c r="ER144" s="311">
        <f t="shared" si="38"/>
        <v>1</v>
      </c>
      <c r="ES144" s="311">
        <f t="shared" si="38"/>
        <v>1</v>
      </c>
      <c r="ET144" s="311">
        <f t="shared" si="38"/>
        <v>1</v>
      </c>
      <c r="EU144" s="311">
        <f t="shared" si="38"/>
        <v>1</v>
      </c>
      <c r="EV144" s="311">
        <f t="shared" si="38"/>
        <v>1</v>
      </c>
    </row>
    <row r="145" spans="1:152" s="46" customFormat="1" ht="15.75" outlineLevel="1" x14ac:dyDescent="0.25">
      <c r="A145" s="190"/>
      <c r="B145" s="191"/>
      <c r="C145" s="192"/>
      <c r="D145" s="192"/>
      <c r="E145" s="192"/>
      <c r="F145" s="192"/>
      <c r="G145" s="192"/>
      <c r="H145" s="192"/>
      <c r="I145" s="192"/>
      <c r="J145" s="192"/>
      <c r="K145" s="192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</row>
    <row r="146" spans="1:152" s="43" customFormat="1" outlineLevel="1" x14ac:dyDescent="0.2"/>
    <row r="147" spans="1:152" s="43" customFormat="1" ht="18.75" x14ac:dyDescent="0.2">
      <c r="A147" s="177" t="s">
        <v>562</v>
      </c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</row>
    <row r="148" spans="1:152" s="43" customFormat="1" ht="15.75" outlineLevel="1" x14ac:dyDescent="0.2">
      <c r="A148" s="168"/>
    </row>
    <row r="149" spans="1:152" s="43" customFormat="1" ht="15" customHeight="1" outlineLevel="1" x14ac:dyDescent="0.25">
      <c r="A149" s="488"/>
      <c r="B149" s="499" t="s">
        <v>232</v>
      </c>
      <c r="C149" s="500" t="s">
        <v>233</v>
      </c>
      <c r="D149" s="501" t="s">
        <v>232</v>
      </c>
      <c r="E149" s="501"/>
      <c r="F149" s="501"/>
      <c r="G149" s="495" t="s">
        <v>231</v>
      </c>
      <c r="H149" s="496"/>
      <c r="I149" s="501" t="s">
        <v>582</v>
      </c>
      <c r="J149" s="501"/>
      <c r="K149" s="501"/>
    </row>
    <row r="150" spans="1:152" s="43" customFormat="1" ht="42" customHeight="1" outlineLevel="1" x14ac:dyDescent="0.25">
      <c r="A150" s="488"/>
      <c r="B150" s="499"/>
      <c r="C150" s="500"/>
      <c r="D150" s="195" t="s">
        <v>229</v>
      </c>
      <c r="E150" s="195" t="s">
        <v>228</v>
      </c>
      <c r="F150" s="195" t="s">
        <v>227</v>
      </c>
      <c r="G150" s="196" t="s">
        <v>226</v>
      </c>
      <c r="H150" s="195" t="s">
        <v>225</v>
      </c>
      <c r="I150" s="197" t="s">
        <v>224</v>
      </c>
      <c r="J150" s="197" t="s">
        <v>223</v>
      </c>
      <c r="K150" s="197" t="s">
        <v>222</v>
      </c>
    </row>
    <row r="151" spans="1:152" s="43" customFormat="1" ht="15.75" outlineLevel="1" x14ac:dyDescent="0.25">
      <c r="A151" s="188"/>
      <c r="B151" s="188" t="s">
        <v>221</v>
      </c>
      <c r="C151" s="310">
        <v>0</v>
      </c>
      <c r="D151" s="452">
        <v>1</v>
      </c>
      <c r="E151" s="452">
        <v>0</v>
      </c>
      <c r="F151" s="452">
        <v>0</v>
      </c>
      <c r="G151" s="308">
        <v>0</v>
      </c>
      <c r="H151" s="453">
        <v>0</v>
      </c>
      <c r="I151" s="411">
        <f>C151*D151*(G151/30/$C$6)</f>
        <v>0</v>
      </c>
      <c r="J151" s="411">
        <f>C151*E151*(H151/30/$C$6)</f>
        <v>0</v>
      </c>
      <c r="K151" s="411"/>
    </row>
    <row r="152" spans="1:152" s="43" customFormat="1" ht="15.75" outlineLevel="1" x14ac:dyDescent="0.25">
      <c r="A152" s="188"/>
      <c r="B152" s="188" t="s">
        <v>220</v>
      </c>
      <c r="C152" s="310">
        <v>0</v>
      </c>
      <c r="D152" s="310">
        <v>0</v>
      </c>
      <c r="E152" s="310">
        <v>0</v>
      </c>
      <c r="F152" s="310">
        <v>0</v>
      </c>
      <c r="G152" s="308">
        <v>0</v>
      </c>
      <c r="H152" s="308">
        <v>0</v>
      </c>
      <c r="I152" s="411">
        <f>C152*D152*(G152/30/$C$6)</f>
        <v>0</v>
      </c>
      <c r="J152" s="411">
        <f>C152*E152*(H152/30/$C$6)</f>
        <v>0</v>
      </c>
      <c r="K152" s="411"/>
    </row>
    <row r="153" spans="1:152" s="43" customFormat="1" ht="15.75" outlineLevel="1" x14ac:dyDescent="0.25">
      <c r="A153" s="188"/>
      <c r="B153" s="188" t="s">
        <v>219</v>
      </c>
      <c r="C153" s="310">
        <v>1</v>
      </c>
      <c r="D153" s="452">
        <v>0</v>
      </c>
      <c r="E153" s="452">
        <v>0</v>
      </c>
      <c r="F153" s="452">
        <v>1</v>
      </c>
      <c r="G153" s="453">
        <v>0</v>
      </c>
      <c r="H153" s="453">
        <v>0</v>
      </c>
      <c r="I153" s="411">
        <f>C153*D153*(G153/30/$C$6)</f>
        <v>0</v>
      </c>
      <c r="J153" s="411">
        <f>C153*E153*(H153/30/$C$6)</f>
        <v>0</v>
      </c>
      <c r="K153" s="411"/>
    </row>
    <row r="154" spans="1:152" s="43" customFormat="1" ht="16.5" outlineLevel="1" thickBot="1" x14ac:dyDescent="0.3">
      <c r="A154" s="188"/>
      <c r="B154" s="188" t="s">
        <v>218</v>
      </c>
      <c r="C154" s="312">
        <v>0</v>
      </c>
      <c r="D154" s="451">
        <v>0</v>
      </c>
      <c r="E154" s="310">
        <v>0</v>
      </c>
      <c r="F154" s="310">
        <v>0</v>
      </c>
      <c r="G154" s="453">
        <v>0</v>
      </c>
      <c r="H154" s="308">
        <v>0</v>
      </c>
      <c r="I154" s="412">
        <f>C154*D154*(G154/30/$C$6)</f>
        <v>0</v>
      </c>
      <c r="J154" s="412">
        <f>C154*E154*(H154/30/$C$6)</f>
        <v>0</v>
      </c>
      <c r="K154" s="412"/>
    </row>
    <row r="155" spans="1:152" s="43" customFormat="1" ht="16.5" outlineLevel="1" thickBot="1" x14ac:dyDescent="0.3">
      <c r="A155" s="180"/>
      <c r="B155" s="180"/>
      <c r="C155" s="422">
        <f>SUM(C151:C154)</f>
        <v>1</v>
      </c>
      <c r="D155" s="180"/>
      <c r="E155" s="180"/>
      <c r="F155" s="180"/>
      <c r="G155" s="180"/>
      <c r="H155" s="180"/>
      <c r="I155" s="413">
        <f>SUM(I151:I154)</f>
        <v>0</v>
      </c>
      <c r="J155" s="414">
        <f>SUM(J151:J154)</f>
        <v>0</v>
      </c>
      <c r="K155" s="415">
        <f>1-I155-J155</f>
        <v>1</v>
      </c>
    </row>
    <row r="156" spans="1:152" s="43" customFormat="1" outlineLevel="1" x14ac:dyDescent="0.2">
      <c r="C156" s="48"/>
      <c r="I156" s="49"/>
      <c r="J156" s="49"/>
      <c r="K156" s="49"/>
    </row>
    <row r="157" spans="1:152" s="43" customFormat="1" outlineLevel="1" x14ac:dyDescent="0.2">
      <c r="C157" s="48"/>
      <c r="I157" s="49"/>
      <c r="J157" s="49"/>
      <c r="K157" s="49"/>
    </row>
    <row r="158" spans="1:152" s="43" customFormat="1" outlineLevel="1" x14ac:dyDescent="0.2"/>
    <row r="159" spans="1:152" ht="18.75" x14ac:dyDescent="0.2">
      <c r="A159" s="177" t="s">
        <v>563</v>
      </c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43"/>
      <c r="M159" s="43"/>
    </row>
    <row r="160" spans="1:152" outlineLevel="1" x14ac:dyDescent="0.2">
      <c r="A160" s="35"/>
      <c r="B160" s="34"/>
      <c r="C160" s="34"/>
      <c r="D160" s="41"/>
      <c r="E160" s="34"/>
      <c r="F160" s="41"/>
      <c r="G160" s="41"/>
      <c r="H160" s="41"/>
      <c r="I160" s="41"/>
      <c r="K160" s="43"/>
      <c r="L160" s="43"/>
      <c r="M160" s="43"/>
    </row>
    <row r="161" spans="1:13" ht="15.75" outlineLevel="1" x14ac:dyDescent="0.2">
      <c r="A161" s="168" t="s">
        <v>564</v>
      </c>
      <c r="B161" s="134"/>
      <c r="C161" s="134"/>
      <c r="D161" s="134"/>
      <c r="E161" s="134"/>
      <c r="F161" s="134"/>
      <c r="G161" s="134"/>
      <c r="H161" s="134"/>
      <c r="K161" s="43"/>
      <c r="L161" s="43"/>
      <c r="M161" s="43"/>
    </row>
    <row r="162" spans="1:13" ht="110.25" outlineLevel="1" x14ac:dyDescent="0.25">
      <c r="A162" s="178" t="s">
        <v>260</v>
      </c>
      <c r="B162" s="198" t="s">
        <v>264</v>
      </c>
      <c r="C162" s="198" t="s">
        <v>263</v>
      </c>
      <c r="D162" s="178" t="s">
        <v>262</v>
      </c>
      <c r="E162" s="178" t="s">
        <v>627</v>
      </c>
      <c r="F162" s="178" t="s">
        <v>261</v>
      </c>
      <c r="G162" s="178" t="s">
        <v>583</v>
      </c>
      <c r="H162" s="178" t="s">
        <v>466</v>
      </c>
    </row>
    <row r="163" spans="1:13" ht="15.75" outlineLevel="1" x14ac:dyDescent="0.25">
      <c r="A163" s="313">
        <v>1</v>
      </c>
      <c r="B163" s="306"/>
      <c r="C163" s="306"/>
      <c r="D163" s="314"/>
      <c r="E163" s="315"/>
      <c r="F163" s="423">
        <f>IF(H163=1,D163*E163*'Вводные данные'!$F$28,D163*E163)</f>
        <v>0</v>
      </c>
      <c r="G163" s="179">
        <f>SUMIF('Вводные данные'!$A$36:$A$50,A163,'Вводные данные'!$E$36:$E$50)*F163/1000</f>
        <v>0</v>
      </c>
      <c r="H163" s="306">
        <v>1</v>
      </c>
    </row>
    <row r="164" spans="1:13" ht="15.75" outlineLevel="1" x14ac:dyDescent="0.25">
      <c r="A164" s="313">
        <v>2</v>
      </c>
      <c r="B164" s="306"/>
      <c r="C164" s="306"/>
      <c r="D164" s="314"/>
      <c r="E164" s="315"/>
      <c r="F164" s="423">
        <f>IF(H164=1,D164*E164*'Вводные данные'!$F$28,D164*E164)</f>
        <v>0</v>
      </c>
      <c r="G164" s="179">
        <f>SUMIF('Вводные данные'!$A$36:$A$50,A164,'Вводные данные'!$E$36:$E$50)*F164/1000</f>
        <v>0</v>
      </c>
      <c r="H164" s="306">
        <v>1</v>
      </c>
    </row>
    <row r="165" spans="1:13" ht="15.75" outlineLevel="1" x14ac:dyDescent="0.25">
      <c r="A165" s="313">
        <v>3</v>
      </c>
      <c r="B165" s="306"/>
      <c r="C165" s="306"/>
      <c r="D165" s="314"/>
      <c r="E165" s="315"/>
      <c r="F165" s="423">
        <f>IF(H165=1,D165*E165*'Вводные данные'!$F$28,D165*E165)</f>
        <v>0</v>
      </c>
      <c r="G165" s="179">
        <f>SUMIF('Вводные данные'!$A$36:$A$50,A165,'Вводные данные'!$E$36:$E$50)*F165/1000</f>
        <v>0</v>
      </c>
      <c r="H165" s="306">
        <v>1</v>
      </c>
    </row>
    <row r="166" spans="1:13" ht="15.75" outlineLevel="1" x14ac:dyDescent="0.25">
      <c r="A166" s="313">
        <v>4</v>
      </c>
      <c r="B166" s="306"/>
      <c r="C166" s="306"/>
      <c r="D166" s="314"/>
      <c r="E166" s="315"/>
      <c r="F166" s="423">
        <f>IF(H166=1,D166*E166*'Вводные данные'!$F$28,D166*E166)</f>
        <v>0</v>
      </c>
      <c r="G166" s="179">
        <f>SUMIF('Вводные данные'!$A$36:$A$50,A166,'Вводные данные'!$E$36:$E$50)*F166/1000</f>
        <v>0</v>
      </c>
      <c r="H166" s="306">
        <v>1</v>
      </c>
    </row>
    <row r="167" spans="1:13" ht="15.75" outlineLevel="1" x14ac:dyDescent="0.25">
      <c r="A167" s="313">
        <v>5</v>
      </c>
      <c r="B167" s="306"/>
      <c r="C167" s="306"/>
      <c r="D167" s="314"/>
      <c r="E167" s="315"/>
      <c r="F167" s="423">
        <f>IF(H167=1,D167*E167*'Вводные данные'!$F$28,D167*E167)</f>
        <v>0</v>
      </c>
      <c r="G167" s="179">
        <f>SUMIF('Вводные данные'!$A$36:$A$50,A167,'Вводные данные'!$E$36:$E$50)*F167/1000</f>
        <v>0</v>
      </c>
      <c r="H167" s="306">
        <v>1</v>
      </c>
    </row>
    <row r="168" spans="1:13" ht="15.75" outlineLevel="1" x14ac:dyDescent="0.25">
      <c r="A168" s="313"/>
      <c r="B168" s="306"/>
      <c r="C168" s="306"/>
      <c r="D168" s="314"/>
      <c r="E168" s="315"/>
      <c r="F168" s="423">
        <f>IF(H168=1,D168*E168*'Вводные данные'!$F$28,D168*E168)</f>
        <v>0</v>
      </c>
      <c r="G168" s="179">
        <f>SUMIF('Вводные данные'!$A$36:$A$50,A168,'Вводные данные'!$E$36:$E$50)*F168/1000</f>
        <v>0</v>
      </c>
      <c r="H168" s="306">
        <v>1</v>
      </c>
    </row>
    <row r="169" spans="1:13" ht="15.75" outlineLevel="1" x14ac:dyDescent="0.25">
      <c r="A169" s="313"/>
      <c r="B169" s="306"/>
      <c r="C169" s="306"/>
      <c r="D169" s="306"/>
      <c r="E169" s="315"/>
      <c r="F169" s="423">
        <f>IF(H169=1,D169*E169*'Вводные данные'!$F$28,D169*E169)</f>
        <v>0</v>
      </c>
      <c r="G169" s="179">
        <f>SUMIF('Вводные данные'!$A$36:$A$50,A169,'Вводные данные'!$E$36:$E$50)*F169/1000</f>
        <v>0</v>
      </c>
      <c r="H169" s="306">
        <v>1</v>
      </c>
    </row>
    <row r="170" spans="1:13" ht="15.75" outlineLevel="1" x14ac:dyDescent="0.25">
      <c r="A170" s="313"/>
      <c r="B170" s="306"/>
      <c r="C170" s="306"/>
      <c r="D170" s="306"/>
      <c r="E170" s="315"/>
      <c r="F170" s="423">
        <f>IF(H170=1,D170*E170*'Вводные данные'!$F$28,D170*E170)</f>
        <v>0</v>
      </c>
      <c r="G170" s="179">
        <f>SUMIF('Вводные данные'!$A$36:$A$50,A170,'Вводные данные'!$E$36:$E$50)*F170/1000</f>
        <v>0</v>
      </c>
      <c r="H170" s="306">
        <v>1</v>
      </c>
    </row>
    <row r="171" spans="1:13" ht="15.75" outlineLevel="1" x14ac:dyDescent="0.25">
      <c r="A171" s="313"/>
      <c r="B171" s="306"/>
      <c r="C171" s="306"/>
      <c r="D171" s="306"/>
      <c r="E171" s="315"/>
      <c r="F171" s="423">
        <f>IF(H171=1,D171*E171*'Вводные данные'!$F$28,D171*E171)</f>
        <v>0</v>
      </c>
      <c r="G171" s="179">
        <f>SUMIF('Вводные данные'!$A$36:$A$50,A171,'Вводные данные'!$E$36:$E$50)*F171/1000</f>
        <v>0</v>
      </c>
      <c r="H171" s="306">
        <v>1</v>
      </c>
    </row>
    <row r="172" spans="1:13" ht="15.75" outlineLevel="1" x14ac:dyDescent="0.25">
      <c r="A172" s="313"/>
      <c r="B172" s="306"/>
      <c r="C172" s="306"/>
      <c r="D172" s="306"/>
      <c r="E172" s="315"/>
      <c r="F172" s="423">
        <f>IF(H172=1,D172*E172*'Вводные данные'!$F$28,D172*E172)</f>
        <v>0</v>
      </c>
      <c r="G172" s="179">
        <f>SUMIF('Вводные данные'!$A$36:$A$50,A172,'Вводные данные'!$E$36:$E$50)*F172/1000</f>
        <v>0</v>
      </c>
      <c r="H172" s="306">
        <v>1</v>
      </c>
    </row>
    <row r="173" spans="1:13" ht="15.75" outlineLevel="1" x14ac:dyDescent="0.25">
      <c r="A173" s="313"/>
      <c r="B173" s="306"/>
      <c r="C173" s="306"/>
      <c r="D173" s="306"/>
      <c r="E173" s="315"/>
      <c r="F173" s="423">
        <f>IF(H173=1,D173*E173*'Вводные данные'!$F$28,D173*E173)</f>
        <v>0</v>
      </c>
      <c r="G173" s="179">
        <f>SUMIF('Вводные данные'!$A$36:$A$50,A173,'Вводные данные'!$E$36:$E$50)*F173/1000</f>
        <v>0</v>
      </c>
      <c r="H173" s="306">
        <v>1</v>
      </c>
    </row>
    <row r="174" spans="1:13" ht="15.75" outlineLevel="1" x14ac:dyDescent="0.25">
      <c r="A174" s="313"/>
      <c r="B174" s="306"/>
      <c r="C174" s="306"/>
      <c r="D174" s="306"/>
      <c r="E174" s="315"/>
      <c r="F174" s="423">
        <f>IF(H174=1,D174*E174*'Вводные данные'!$F$28,D174*E174)</f>
        <v>0</v>
      </c>
      <c r="G174" s="179">
        <f>SUMIF('Вводные данные'!$A$36:$A$50,A174,'Вводные данные'!$E$36:$E$50)*F174/1000</f>
        <v>0</v>
      </c>
      <c r="H174" s="306">
        <v>1</v>
      </c>
    </row>
    <row r="175" spans="1:13" ht="15.75" outlineLevel="1" x14ac:dyDescent="0.25">
      <c r="A175" s="313"/>
      <c r="B175" s="306"/>
      <c r="C175" s="306"/>
      <c r="D175" s="306"/>
      <c r="E175" s="315"/>
      <c r="F175" s="423">
        <f>IF(H175=1,D175*E175*'Вводные данные'!$F$28,D175*E175)</f>
        <v>0</v>
      </c>
      <c r="G175" s="179">
        <f>SUMIF('Вводные данные'!$A$36:$A$50,A175,'Вводные данные'!$E$36:$E$50)*F175/1000</f>
        <v>0</v>
      </c>
      <c r="H175" s="306">
        <v>1</v>
      </c>
    </row>
    <row r="176" spans="1:13" ht="15.75" outlineLevel="1" x14ac:dyDescent="0.25">
      <c r="A176" s="313"/>
      <c r="B176" s="306"/>
      <c r="C176" s="306"/>
      <c r="D176" s="306"/>
      <c r="E176" s="315"/>
      <c r="F176" s="423">
        <f>IF(H176=1,D176*E176*'Вводные данные'!$F$28,D176*E176)</f>
        <v>0</v>
      </c>
      <c r="G176" s="179">
        <f>SUMIF('Вводные данные'!$A$36:$A$50,A176,'Вводные данные'!$E$36:$E$50)*F176/1000</f>
        <v>0</v>
      </c>
      <c r="H176" s="306">
        <v>1</v>
      </c>
    </row>
    <row r="177" spans="1:13" ht="15.75" outlineLevel="1" x14ac:dyDescent="0.25">
      <c r="A177" s="313"/>
      <c r="B177" s="306"/>
      <c r="C177" s="306"/>
      <c r="D177" s="306"/>
      <c r="E177" s="315"/>
      <c r="F177" s="423">
        <f>IF(H177=1,D177*E177*'Вводные данные'!$F$28,D177*E177)</f>
        <v>0</v>
      </c>
      <c r="G177" s="179">
        <f>SUMIF('Вводные данные'!$A$36:$A$50,A177,'Вводные данные'!$E$36:$E$50)*F177/1000</f>
        <v>0</v>
      </c>
      <c r="H177" s="306">
        <v>1</v>
      </c>
    </row>
    <row r="178" spans="1:13" ht="15.75" outlineLevel="1" x14ac:dyDescent="0.25">
      <c r="A178" s="313"/>
      <c r="B178" s="306"/>
      <c r="C178" s="306"/>
      <c r="D178" s="306"/>
      <c r="E178" s="315"/>
      <c r="F178" s="423">
        <f>IF(H178=1,D178*E178*'Вводные данные'!$F$28,D178*E178)</f>
        <v>0</v>
      </c>
      <c r="G178" s="179">
        <f>SUMIF('Вводные данные'!$A$36:$A$50,A178,'Вводные данные'!$E$36:$E$50)*F178/1000</f>
        <v>0</v>
      </c>
      <c r="H178" s="306">
        <v>1</v>
      </c>
    </row>
    <row r="179" spans="1:13" ht="15.75" outlineLevel="1" x14ac:dyDescent="0.25">
      <c r="A179" s="313"/>
      <c r="B179" s="306"/>
      <c r="C179" s="306"/>
      <c r="D179" s="306"/>
      <c r="E179" s="306"/>
      <c r="F179" s="423">
        <f>IF(H179=1,D179*E179*'Вводные данные'!$F$28,D179*E179)</f>
        <v>0</v>
      </c>
      <c r="G179" s="179">
        <f>SUMIF('Вводные данные'!$A$36:$A$50,A179,'Вводные данные'!$E$36:$E$50)*F179/1000</f>
        <v>0</v>
      </c>
      <c r="H179" s="306">
        <v>1</v>
      </c>
    </row>
    <row r="180" spans="1:13" ht="15.75" outlineLevel="1" x14ac:dyDescent="0.25">
      <c r="A180" s="313"/>
      <c r="B180" s="306"/>
      <c r="C180" s="306"/>
      <c r="D180" s="306"/>
      <c r="E180" s="306"/>
      <c r="F180" s="423">
        <f>IF(H180=1,D180*E180*'Вводные данные'!$F$28,D180*E180)</f>
        <v>0</v>
      </c>
      <c r="G180" s="179">
        <f>SUMIF('Вводные данные'!$A$36:$A$50,A180,'Вводные данные'!$E$36:$E$50)*F180/1000</f>
        <v>0</v>
      </c>
      <c r="H180" s="306">
        <v>1</v>
      </c>
    </row>
    <row r="181" spans="1:13" outlineLevel="1" x14ac:dyDescent="0.25"/>
    <row r="182" spans="1:13" ht="15.75" outlineLevel="1" x14ac:dyDescent="0.2">
      <c r="A182" s="168" t="s">
        <v>565</v>
      </c>
      <c r="B182" s="134"/>
      <c r="C182" s="134"/>
      <c r="D182" s="134"/>
      <c r="E182" s="134"/>
      <c r="F182" s="134"/>
      <c r="G182" s="134"/>
      <c r="H182" s="134"/>
      <c r="K182" s="43"/>
      <c r="L182" s="43"/>
      <c r="M182" s="43"/>
    </row>
    <row r="183" spans="1:13" ht="110.25" outlineLevel="1" x14ac:dyDescent="0.25">
      <c r="A183" s="178" t="s">
        <v>260</v>
      </c>
      <c r="B183" s="492" t="s">
        <v>213</v>
      </c>
      <c r="C183" s="493"/>
      <c r="D183" s="493"/>
      <c r="E183" s="494"/>
      <c r="F183" s="199" t="s">
        <v>628</v>
      </c>
      <c r="G183" s="178" t="s">
        <v>584</v>
      </c>
      <c r="H183" s="178" t="s">
        <v>466</v>
      </c>
    </row>
    <row r="184" spans="1:13" ht="15.75" outlineLevel="1" x14ac:dyDescent="0.25">
      <c r="A184" s="313">
        <v>1</v>
      </c>
      <c r="B184" s="489"/>
      <c r="C184" s="490"/>
      <c r="D184" s="490"/>
      <c r="E184" s="491"/>
      <c r="F184" s="305"/>
      <c r="G184" s="179">
        <f>IF(H184=1,(F184/12*$C$6*$F$28),(F184/12*$C$6))/1000</f>
        <v>0</v>
      </c>
      <c r="H184" s="306">
        <v>1</v>
      </c>
    </row>
    <row r="185" spans="1:13" ht="15.75" outlineLevel="1" x14ac:dyDescent="0.25">
      <c r="A185" s="313">
        <v>2</v>
      </c>
      <c r="B185" s="489"/>
      <c r="C185" s="490"/>
      <c r="D185" s="490"/>
      <c r="E185" s="491"/>
      <c r="F185" s="305"/>
      <c r="G185" s="179">
        <f t="shared" ref="G185:G197" si="39">IF(H185=1,(F185/12*$C$6*$F$28),(F185/12*$C$6))/1000</f>
        <v>0</v>
      </c>
      <c r="H185" s="306">
        <v>1</v>
      </c>
    </row>
    <row r="186" spans="1:13" ht="15.75" outlineLevel="1" x14ac:dyDescent="0.25">
      <c r="A186" s="313">
        <v>3</v>
      </c>
      <c r="B186" s="489"/>
      <c r="C186" s="490"/>
      <c r="D186" s="490"/>
      <c r="E186" s="491"/>
      <c r="F186" s="305"/>
      <c r="G186" s="179">
        <f t="shared" si="39"/>
        <v>0</v>
      </c>
      <c r="H186" s="306">
        <v>1</v>
      </c>
    </row>
    <row r="187" spans="1:13" ht="15.75" outlineLevel="1" x14ac:dyDescent="0.25">
      <c r="A187" s="313">
        <v>4</v>
      </c>
      <c r="B187" s="489"/>
      <c r="C187" s="490"/>
      <c r="D187" s="490"/>
      <c r="E187" s="491"/>
      <c r="F187" s="305"/>
      <c r="G187" s="179">
        <f t="shared" si="39"/>
        <v>0</v>
      </c>
      <c r="H187" s="306">
        <v>1</v>
      </c>
    </row>
    <row r="188" spans="1:13" ht="15.75" outlineLevel="1" x14ac:dyDescent="0.25">
      <c r="A188" s="313">
        <v>5</v>
      </c>
      <c r="B188" s="489"/>
      <c r="C188" s="490"/>
      <c r="D188" s="490"/>
      <c r="E188" s="491"/>
      <c r="F188" s="305"/>
      <c r="G188" s="179">
        <f t="shared" si="39"/>
        <v>0</v>
      </c>
      <c r="H188" s="306">
        <v>1</v>
      </c>
    </row>
    <row r="189" spans="1:13" ht="15.75" outlineLevel="1" x14ac:dyDescent="0.25">
      <c r="A189" s="313"/>
      <c r="B189" s="489"/>
      <c r="C189" s="490"/>
      <c r="D189" s="490"/>
      <c r="E189" s="491"/>
      <c r="F189" s="305"/>
      <c r="G189" s="179">
        <f t="shared" si="39"/>
        <v>0</v>
      </c>
      <c r="H189" s="306">
        <v>1</v>
      </c>
    </row>
    <row r="190" spans="1:13" ht="15.75" outlineLevel="1" x14ac:dyDescent="0.25">
      <c r="A190" s="313"/>
      <c r="B190" s="489"/>
      <c r="C190" s="490"/>
      <c r="D190" s="490"/>
      <c r="E190" s="491"/>
      <c r="F190" s="305"/>
      <c r="G190" s="179">
        <f t="shared" si="39"/>
        <v>0</v>
      </c>
      <c r="H190" s="306">
        <v>1</v>
      </c>
    </row>
    <row r="191" spans="1:13" ht="15.75" outlineLevel="1" x14ac:dyDescent="0.25">
      <c r="A191" s="313"/>
      <c r="B191" s="489"/>
      <c r="C191" s="490"/>
      <c r="D191" s="490"/>
      <c r="E191" s="491"/>
      <c r="F191" s="305"/>
      <c r="G191" s="179">
        <f t="shared" si="39"/>
        <v>0</v>
      </c>
      <c r="H191" s="306">
        <v>1</v>
      </c>
    </row>
    <row r="192" spans="1:13" ht="15.75" outlineLevel="1" x14ac:dyDescent="0.25">
      <c r="A192" s="313"/>
      <c r="B192" s="489"/>
      <c r="C192" s="490"/>
      <c r="D192" s="490"/>
      <c r="E192" s="491"/>
      <c r="F192" s="305"/>
      <c r="G192" s="179">
        <f t="shared" si="39"/>
        <v>0</v>
      </c>
      <c r="H192" s="306">
        <v>1</v>
      </c>
    </row>
    <row r="193" spans="1:9" ht="15.75" outlineLevel="1" x14ac:dyDescent="0.25">
      <c r="A193" s="313"/>
      <c r="B193" s="489"/>
      <c r="C193" s="490"/>
      <c r="D193" s="490"/>
      <c r="E193" s="491"/>
      <c r="F193" s="305"/>
      <c r="G193" s="179">
        <f t="shared" si="39"/>
        <v>0</v>
      </c>
      <c r="H193" s="306">
        <v>1</v>
      </c>
    </row>
    <row r="194" spans="1:9" ht="15.75" outlineLevel="1" x14ac:dyDescent="0.25">
      <c r="A194" s="313"/>
      <c r="B194" s="489"/>
      <c r="C194" s="490"/>
      <c r="D194" s="490"/>
      <c r="E194" s="491"/>
      <c r="F194" s="305"/>
      <c r="G194" s="179">
        <f t="shared" si="39"/>
        <v>0</v>
      </c>
      <c r="H194" s="306">
        <v>1</v>
      </c>
    </row>
    <row r="195" spans="1:9" ht="15.75" outlineLevel="1" x14ac:dyDescent="0.25">
      <c r="A195" s="313"/>
      <c r="B195" s="489"/>
      <c r="C195" s="490"/>
      <c r="D195" s="490"/>
      <c r="E195" s="491"/>
      <c r="F195" s="305"/>
      <c r="G195" s="179">
        <f t="shared" si="39"/>
        <v>0</v>
      </c>
      <c r="H195" s="306">
        <v>1</v>
      </c>
    </row>
    <row r="196" spans="1:9" ht="15.75" outlineLevel="1" x14ac:dyDescent="0.25">
      <c r="A196" s="313"/>
      <c r="B196" s="489"/>
      <c r="C196" s="490"/>
      <c r="D196" s="490"/>
      <c r="E196" s="491"/>
      <c r="F196" s="305"/>
      <c r="G196" s="179">
        <f t="shared" si="39"/>
        <v>0</v>
      </c>
      <c r="H196" s="306">
        <v>1</v>
      </c>
    </row>
    <row r="197" spans="1:9" ht="15.75" outlineLevel="1" x14ac:dyDescent="0.25">
      <c r="A197" s="313"/>
      <c r="B197" s="489"/>
      <c r="C197" s="490"/>
      <c r="D197" s="490"/>
      <c r="E197" s="491"/>
      <c r="F197" s="305"/>
      <c r="G197" s="179">
        <f t="shared" si="39"/>
        <v>0</v>
      </c>
      <c r="H197" s="306">
        <v>1</v>
      </c>
    </row>
    <row r="198" spans="1:9" outlineLevel="1" x14ac:dyDescent="0.25">
      <c r="A198" s="34"/>
      <c r="B198" s="34"/>
      <c r="C198" s="34"/>
      <c r="D198" s="34"/>
      <c r="E198" s="34"/>
      <c r="F198" s="50"/>
      <c r="G198" s="41"/>
      <c r="H198" s="34"/>
    </row>
    <row r="199" spans="1:9" ht="15.75" outlineLevel="1" x14ac:dyDescent="0.25">
      <c r="A199" s="200" t="s">
        <v>566</v>
      </c>
      <c r="B199" s="203"/>
      <c r="C199" s="203"/>
      <c r="D199" s="203"/>
      <c r="E199" s="201"/>
      <c r="F199" s="202"/>
      <c r="G199" s="202"/>
      <c r="H199" s="202"/>
      <c r="I199" s="40"/>
    </row>
    <row r="200" spans="1:9" ht="126" outlineLevel="1" x14ac:dyDescent="0.25">
      <c r="A200" s="102"/>
      <c r="B200" s="531" t="s">
        <v>217</v>
      </c>
      <c r="C200" s="532"/>
      <c r="D200" s="535"/>
      <c r="E200" s="178" t="s">
        <v>216</v>
      </c>
      <c r="F200" s="206" t="s">
        <v>607</v>
      </c>
      <c r="G200" s="206" t="s">
        <v>585</v>
      </c>
      <c r="H200" s="178" t="s">
        <v>467</v>
      </c>
      <c r="I200" s="40"/>
    </row>
    <row r="201" spans="1:9" ht="12.75" customHeight="1" outlineLevel="1" x14ac:dyDescent="0.25">
      <c r="A201" s="181">
        <v>1</v>
      </c>
      <c r="B201" s="545" t="s">
        <v>259</v>
      </c>
      <c r="C201" s="546"/>
      <c r="D201" s="547"/>
      <c r="E201" s="306">
        <v>1</v>
      </c>
      <c r="F201" s="305">
        <v>0</v>
      </c>
      <c r="G201" s="179">
        <f>E201*F201*'Вводные данные'!$C$6/1000</f>
        <v>0</v>
      </c>
      <c r="H201" s="306">
        <v>1</v>
      </c>
      <c r="I201" s="40"/>
    </row>
    <row r="202" spans="1:9" ht="15.75" outlineLevel="1" x14ac:dyDescent="0.25">
      <c r="A202" s="201" t="s">
        <v>258</v>
      </c>
      <c r="B202" s="204"/>
      <c r="C202" s="204"/>
      <c r="D202" s="204"/>
      <c r="E202" s="201"/>
      <c r="F202" s="205"/>
      <c r="G202" s="205"/>
      <c r="H202" s="201"/>
      <c r="I202" s="40"/>
    </row>
    <row r="203" spans="1:9" outlineLevel="1" x14ac:dyDescent="0.25">
      <c r="A203" s="34"/>
      <c r="B203" s="52"/>
      <c r="C203" s="52"/>
      <c r="D203" s="52"/>
      <c r="E203" s="34"/>
      <c r="F203" s="41"/>
      <c r="G203" s="41"/>
      <c r="H203" s="34"/>
      <c r="I203" s="40"/>
    </row>
    <row r="204" spans="1:9" ht="15.75" outlineLevel="1" x14ac:dyDescent="0.25">
      <c r="A204" s="168" t="s">
        <v>567</v>
      </c>
      <c r="B204" s="134"/>
      <c r="C204" s="134"/>
      <c r="D204" s="134"/>
      <c r="E204" s="207"/>
      <c r="F204" s="172"/>
      <c r="G204" s="134"/>
      <c r="H204" s="134"/>
    </row>
    <row r="205" spans="1:9" ht="110.25" outlineLevel="1" x14ac:dyDescent="0.25">
      <c r="A205" s="181"/>
      <c r="B205" s="492" t="s">
        <v>213</v>
      </c>
      <c r="C205" s="493"/>
      <c r="D205" s="493"/>
      <c r="E205" s="494"/>
      <c r="F205" s="199" t="s">
        <v>257</v>
      </c>
      <c r="G205" s="178" t="s">
        <v>256</v>
      </c>
      <c r="H205" s="178" t="s">
        <v>466</v>
      </c>
    </row>
    <row r="206" spans="1:9" ht="15.75" outlineLevel="1" x14ac:dyDescent="0.25">
      <c r="A206" s="380">
        <v>1</v>
      </c>
      <c r="B206" s="509" t="s">
        <v>596</v>
      </c>
      <c r="C206" s="510"/>
      <c r="D206" s="510"/>
      <c r="E206" s="511"/>
      <c r="F206" s="316">
        <v>2353347000</v>
      </c>
      <c r="G206" s="424"/>
      <c r="H206" s="426"/>
    </row>
    <row r="207" spans="1:9" ht="12.75" customHeight="1" outlineLevel="1" x14ac:dyDescent="0.25">
      <c r="A207" s="380">
        <v>2</v>
      </c>
      <c r="B207" s="502" t="s">
        <v>595</v>
      </c>
      <c r="C207" s="503"/>
      <c r="D207" s="503"/>
      <c r="E207" s="504"/>
      <c r="F207" s="418">
        <f>SUM(F208:F211)</f>
        <v>0</v>
      </c>
      <c r="G207" s="425">
        <f>IF($F$206=0,0,(IF(H207=1,F207*'Вводные данные'!$F$29/$F$206,F207/$F$206)))</f>
        <v>0</v>
      </c>
      <c r="H207" s="306">
        <v>1</v>
      </c>
      <c r="I207" s="53"/>
    </row>
    <row r="208" spans="1:9" ht="12.75" customHeight="1" outlineLevel="1" x14ac:dyDescent="0.25">
      <c r="A208" s="381" t="s">
        <v>252</v>
      </c>
      <c r="B208" s="502" t="s">
        <v>254</v>
      </c>
      <c r="C208" s="503"/>
      <c r="D208" s="503"/>
      <c r="E208" s="504"/>
      <c r="F208" s="316"/>
      <c r="G208" s="425"/>
      <c r="H208" s="135"/>
      <c r="I208" s="53"/>
    </row>
    <row r="209" spans="1:9" ht="15.75" outlineLevel="1" x14ac:dyDescent="0.25">
      <c r="A209" s="380" t="s">
        <v>250</v>
      </c>
      <c r="B209" s="502" t="s">
        <v>206</v>
      </c>
      <c r="C209" s="503"/>
      <c r="D209" s="503"/>
      <c r="E209" s="504"/>
      <c r="F209" s="316"/>
      <c r="G209" s="425"/>
      <c r="H209" s="135"/>
      <c r="I209" s="53"/>
    </row>
    <row r="210" spans="1:9" ht="15.75" outlineLevel="1" x14ac:dyDescent="0.25">
      <c r="A210" s="381" t="s">
        <v>248</v>
      </c>
      <c r="B210" s="502" t="s">
        <v>253</v>
      </c>
      <c r="C210" s="503"/>
      <c r="D210" s="503"/>
      <c r="E210" s="504"/>
      <c r="F210" s="316"/>
      <c r="G210" s="425"/>
      <c r="H210" s="135"/>
      <c r="I210" s="53"/>
    </row>
    <row r="211" spans="1:9" ht="15.75" outlineLevel="1" x14ac:dyDescent="0.25">
      <c r="A211" s="381" t="s">
        <v>246</v>
      </c>
      <c r="B211" s="536" t="s">
        <v>525</v>
      </c>
      <c r="C211" s="537"/>
      <c r="D211" s="537"/>
      <c r="E211" s="538"/>
      <c r="F211" s="316"/>
      <c r="G211" s="425"/>
      <c r="H211" s="135"/>
      <c r="I211" s="53"/>
    </row>
    <row r="212" spans="1:9" ht="12.75" customHeight="1" outlineLevel="1" x14ac:dyDescent="0.25">
      <c r="A212" s="380">
        <v>3</v>
      </c>
      <c r="B212" s="539" t="s">
        <v>597</v>
      </c>
      <c r="C212" s="540"/>
      <c r="D212" s="540"/>
      <c r="E212" s="541"/>
      <c r="F212" s="418">
        <f>SUM(F213:F218)</f>
        <v>0</v>
      </c>
      <c r="G212" s="425">
        <f>IF($F$206=0,0,(IF(H212=1,F212*'Вводные данные'!$F$29/$F$206,F212/$F$206)))</f>
        <v>0</v>
      </c>
      <c r="H212" s="306">
        <v>1</v>
      </c>
      <c r="I212" s="53"/>
    </row>
    <row r="213" spans="1:9" ht="15.75" outlineLevel="1" x14ac:dyDescent="0.25">
      <c r="A213" s="380" t="s">
        <v>242</v>
      </c>
      <c r="B213" s="502" t="s">
        <v>251</v>
      </c>
      <c r="C213" s="503"/>
      <c r="D213" s="503"/>
      <c r="E213" s="504"/>
      <c r="F213" s="316"/>
      <c r="G213" s="425"/>
      <c r="H213" s="135"/>
      <c r="I213" s="53"/>
    </row>
    <row r="214" spans="1:9" ht="15.75" outlineLevel="1" x14ac:dyDescent="0.25">
      <c r="A214" s="380" t="s">
        <v>240</v>
      </c>
      <c r="B214" s="502" t="s">
        <v>249</v>
      </c>
      <c r="C214" s="503"/>
      <c r="D214" s="503"/>
      <c r="E214" s="504"/>
      <c r="F214" s="316"/>
      <c r="G214" s="425"/>
      <c r="H214" s="135"/>
      <c r="I214" s="53"/>
    </row>
    <row r="215" spans="1:9" ht="15.75" outlineLevel="1" x14ac:dyDescent="0.25">
      <c r="A215" s="380" t="s">
        <v>586</v>
      </c>
      <c r="B215" s="502" t="s">
        <v>247</v>
      </c>
      <c r="C215" s="503"/>
      <c r="D215" s="503"/>
      <c r="E215" s="504"/>
      <c r="F215" s="316"/>
      <c r="G215" s="425"/>
      <c r="H215" s="135"/>
      <c r="I215" s="53"/>
    </row>
    <row r="216" spans="1:9" ht="15.75" outlineLevel="1" x14ac:dyDescent="0.25">
      <c r="A216" s="380" t="s">
        <v>587</v>
      </c>
      <c r="B216" s="539" t="s">
        <v>245</v>
      </c>
      <c r="C216" s="540"/>
      <c r="D216" s="540"/>
      <c r="E216" s="541"/>
      <c r="F216" s="316"/>
      <c r="G216" s="425"/>
      <c r="H216" s="135"/>
      <c r="I216" s="53"/>
    </row>
    <row r="217" spans="1:9" ht="15.75" outlineLevel="1" x14ac:dyDescent="0.25">
      <c r="A217" s="380" t="s">
        <v>588</v>
      </c>
      <c r="B217" s="502" t="s">
        <v>244</v>
      </c>
      <c r="C217" s="503"/>
      <c r="D217" s="503"/>
      <c r="E217" s="504"/>
      <c r="F217" s="316"/>
      <c r="G217" s="425"/>
      <c r="H217" s="135"/>
      <c r="I217" s="53"/>
    </row>
    <row r="218" spans="1:9" ht="15.75" outlineLevel="1" x14ac:dyDescent="0.25">
      <c r="A218" s="380" t="s">
        <v>589</v>
      </c>
      <c r="B218" s="536" t="s">
        <v>526</v>
      </c>
      <c r="C218" s="537"/>
      <c r="D218" s="537"/>
      <c r="E218" s="538"/>
      <c r="F218" s="316"/>
      <c r="G218" s="425"/>
      <c r="H218" s="135"/>
      <c r="I218" s="53"/>
    </row>
    <row r="219" spans="1:9" ht="15.75" outlineLevel="1" x14ac:dyDescent="0.25">
      <c r="A219" s="380">
        <v>4</v>
      </c>
      <c r="B219" s="539" t="s">
        <v>594</v>
      </c>
      <c r="C219" s="540"/>
      <c r="D219" s="540"/>
      <c r="E219" s="541"/>
      <c r="F219" s="418">
        <f>SUM(F220:F221)</f>
        <v>0</v>
      </c>
      <c r="G219" s="425">
        <f>IF($F$206=0,0,(IF(H219=1,F219*'Вводные данные'!$F$29/$F$206,F219/$F$206)))</f>
        <v>0</v>
      </c>
      <c r="H219" s="305">
        <v>1</v>
      </c>
      <c r="I219" s="40"/>
    </row>
    <row r="220" spans="1:9" ht="15.75" outlineLevel="1" x14ac:dyDescent="0.25">
      <c r="A220" s="380" t="s">
        <v>238</v>
      </c>
      <c r="B220" s="539" t="s">
        <v>241</v>
      </c>
      <c r="C220" s="540"/>
      <c r="D220" s="540"/>
      <c r="E220" s="541"/>
      <c r="F220" s="316"/>
      <c r="G220" s="425"/>
      <c r="H220" s="179"/>
      <c r="I220" s="40"/>
    </row>
    <row r="221" spans="1:9" ht="15.75" outlineLevel="1" x14ac:dyDescent="0.25">
      <c r="A221" s="380" t="s">
        <v>237</v>
      </c>
      <c r="B221" s="536" t="s">
        <v>527</v>
      </c>
      <c r="C221" s="537"/>
      <c r="D221" s="537"/>
      <c r="E221" s="538"/>
      <c r="F221" s="316"/>
      <c r="G221" s="425"/>
      <c r="H221" s="179"/>
      <c r="I221" s="40"/>
    </row>
    <row r="222" spans="1:9" ht="15.75" outlineLevel="1" x14ac:dyDescent="0.25">
      <c r="A222" s="380">
        <v>5</v>
      </c>
      <c r="B222" s="539" t="s">
        <v>593</v>
      </c>
      <c r="C222" s="540"/>
      <c r="D222" s="540"/>
      <c r="E222" s="541"/>
      <c r="F222" s="418">
        <f>SUM(F223:F227)</f>
        <v>740000000</v>
      </c>
      <c r="G222" s="425">
        <f>IF($F$206=0,0,(IF(H222=1,F222*'Вводные данные'!$F$29/$F$206,F222/$F$206)))</f>
        <v>0.31444576596651491</v>
      </c>
      <c r="H222" s="305">
        <v>1</v>
      </c>
      <c r="I222" s="40"/>
    </row>
    <row r="223" spans="1:9" ht="15.75" outlineLevel="1" x14ac:dyDescent="0.25">
      <c r="A223" s="403" t="s">
        <v>590</v>
      </c>
      <c r="B223" s="539" t="s">
        <v>239</v>
      </c>
      <c r="C223" s="540"/>
      <c r="D223" s="540"/>
      <c r="E223" s="541"/>
      <c r="F223" s="317"/>
      <c r="G223" s="425"/>
      <c r="H223" s="179"/>
      <c r="I223" s="40"/>
    </row>
    <row r="224" spans="1:9" ht="15.75" outlineLevel="1" x14ac:dyDescent="0.25">
      <c r="A224" s="403" t="s">
        <v>611</v>
      </c>
      <c r="B224" s="408" t="s">
        <v>608</v>
      </c>
      <c r="C224" s="409"/>
      <c r="D224" s="409"/>
      <c r="E224" s="410"/>
      <c r="F224" s="317">
        <v>130000000</v>
      </c>
      <c r="G224" s="425"/>
      <c r="H224" s="179"/>
      <c r="I224" s="40"/>
    </row>
    <row r="225" spans="1:11" ht="15.75" outlineLevel="1" x14ac:dyDescent="0.25">
      <c r="A225" s="403" t="s">
        <v>612</v>
      </c>
      <c r="B225" s="408" t="s">
        <v>609</v>
      </c>
      <c r="C225" s="409"/>
      <c r="D225" s="409"/>
      <c r="E225" s="410"/>
      <c r="F225" s="317">
        <v>50000000</v>
      </c>
      <c r="G225" s="425"/>
      <c r="H225" s="179"/>
      <c r="I225" s="40"/>
    </row>
    <row r="226" spans="1:11" ht="15.75" outlineLevel="1" x14ac:dyDescent="0.25">
      <c r="A226" s="403" t="s">
        <v>611</v>
      </c>
      <c r="B226" s="523" t="s">
        <v>610</v>
      </c>
      <c r="C226" s="524"/>
      <c r="D226" s="524"/>
      <c r="E226" s="525"/>
      <c r="F226" s="317">
        <v>560000000</v>
      </c>
      <c r="G226" s="425"/>
      <c r="H226" s="179"/>
      <c r="I226" s="40"/>
    </row>
    <row r="227" spans="1:11" ht="15.75" outlineLevel="1" x14ac:dyDescent="0.25">
      <c r="A227" s="403"/>
      <c r="B227" s="523"/>
      <c r="C227" s="524"/>
      <c r="D227" s="524"/>
      <c r="E227" s="525"/>
      <c r="F227" s="317"/>
      <c r="G227" s="425"/>
      <c r="H227" s="179"/>
      <c r="I227" s="40"/>
    </row>
    <row r="228" spans="1:11" ht="15.75" outlineLevel="1" x14ac:dyDescent="0.25">
      <c r="A228" s="208"/>
      <c r="B228" s="209"/>
      <c r="C228" s="209"/>
      <c r="D228" s="209"/>
      <c r="E228" s="209"/>
      <c r="F228" s="210"/>
      <c r="G228" s="211"/>
      <c r="H228" s="205"/>
      <c r="I228" s="40"/>
    </row>
    <row r="229" spans="1:11" ht="18.75" outlineLevel="1" x14ac:dyDescent="0.25">
      <c r="A229" s="130" t="s">
        <v>568</v>
      </c>
      <c r="B229" s="391"/>
      <c r="C229" s="391"/>
      <c r="D229" s="391"/>
      <c r="E229" s="391"/>
      <c r="F229" s="392"/>
      <c r="G229" s="393"/>
      <c r="H229" s="394"/>
      <c r="I229" s="395"/>
      <c r="J229" s="396"/>
      <c r="K229" s="396"/>
    </row>
    <row r="230" spans="1:11" ht="114" customHeight="1" outlineLevel="1" x14ac:dyDescent="0.25">
      <c r="A230" s="181"/>
      <c r="B230" s="531" t="s">
        <v>213</v>
      </c>
      <c r="C230" s="532"/>
      <c r="D230" s="195" t="s">
        <v>339</v>
      </c>
      <c r="E230" s="195" t="s">
        <v>340</v>
      </c>
      <c r="F230" s="199" t="s">
        <v>629</v>
      </c>
      <c r="G230" s="178" t="s">
        <v>613</v>
      </c>
      <c r="H230" s="178" t="s">
        <v>466</v>
      </c>
      <c r="I230" s="40"/>
    </row>
    <row r="231" spans="1:11" ht="15.75" outlineLevel="1" x14ac:dyDescent="0.25">
      <c r="A231" s="528" t="s">
        <v>569</v>
      </c>
      <c r="B231" s="529"/>
      <c r="C231" s="529"/>
      <c r="D231" s="529"/>
      <c r="E231" s="529"/>
      <c r="F231" s="529"/>
      <c r="G231" s="529"/>
      <c r="H231" s="530"/>
      <c r="I231" s="40"/>
    </row>
    <row r="232" spans="1:11" ht="15.75" outlineLevel="1" x14ac:dyDescent="0.25">
      <c r="A232" s="181">
        <v>1</v>
      </c>
      <c r="B232" s="526" t="s">
        <v>515</v>
      </c>
      <c r="C232" s="527"/>
      <c r="D232" s="319">
        <v>0</v>
      </c>
      <c r="E232" s="319">
        <v>0</v>
      </c>
      <c r="F232" s="317"/>
      <c r="G232" s="179">
        <f>IF(H232=1,(F232*$C$6*$F$28),(F232*$C$6))/1000</f>
        <v>0</v>
      </c>
      <c r="H232" s="305">
        <v>1</v>
      </c>
      <c r="I232" s="40"/>
    </row>
    <row r="233" spans="1:11" ht="13.5" customHeight="1" outlineLevel="1" x14ac:dyDescent="0.25">
      <c r="A233" s="181">
        <v>2</v>
      </c>
      <c r="B233" s="526" t="s">
        <v>516</v>
      </c>
      <c r="C233" s="527"/>
      <c r="D233" s="319">
        <v>0</v>
      </c>
      <c r="E233" s="319">
        <v>0</v>
      </c>
      <c r="F233" s="317"/>
      <c r="G233" s="179">
        <f t="shared" ref="G233:G234" si="40">IF(H233=1,(F233*$C$6*$F$28),(F233*$C$6))/1000</f>
        <v>0</v>
      </c>
      <c r="H233" s="305">
        <v>1</v>
      </c>
      <c r="I233" s="40"/>
    </row>
    <row r="234" spans="1:11" ht="12" customHeight="1" outlineLevel="1" x14ac:dyDescent="0.25">
      <c r="A234" s="181">
        <v>3</v>
      </c>
      <c r="B234" s="526" t="s">
        <v>517</v>
      </c>
      <c r="C234" s="527"/>
      <c r="D234" s="319">
        <v>0</v>
      </c>
      <c r="E234" s="319">
        <v>0</v>
      </c>
      <c r="F234" s="317"/>
      <c r="G234" s="179">
        <f t="shared" si="40"/>
        <v>0</v>
      </c>
      <c r="H234" s="305">
        <v>1</v>
      </c>
      <c r="I234" s="40"/>
    </row>
    <row r="235" spans="1:11" ht="12" customHeight="1" outlineLevel="1" x14ac:dyDescent="0.25">
      <c r="A235" s="528" t="s">
        <v>591</v>
      </c>
      <c r="B235" s="529"/>
      <c r="C235" s="529"/>
      <c r="D235" s="529"/>
      <c r="E235" s="529"/>
      <c r="F235" s="529"/>
      <c r="G235" s="529"/>
      <c r="H235" s="530"/>
      <c r="I235" s="41"/>
    </row>
    <row r="236" spans="1:11" ht="12" customHeight="1" outlineLevel="1" x14ac:dyDescent="0.25">
      <c r="A236" s="181">
        <v>4</v>
      </c>
      <c r="B236" s="526" t="s">
        <v>518</v>
      </c>
      <c r="C236" s="527"/>
      <c r="D236" s="319">
        <v>0</v>
      </c>
      <c r="E236" s="319">
        <v>0</v>
      </c>
      <c r="F236" s="320">
        <v>0</v>
      </c>
      <c r="I236" s="40"/>
    </row>
    <row r="237" spans="1:11" ht="15.75" outlineLevel="1" x14ac:dyDescent="0.25">
      <c r="A237" s="181">
        <v>5</v>
      </c>
      <c r="B237" s="526" t="s">
        <v>519</v>
      </c>
      <c r="C237" s="527"/>
      <c r="D237" s="319">
        <v>0</v>
      </c>
      <c r="E237" s="319">
        <v>0</v>
      </c>
      <c r="F237" s="315">
        <v>0</v>
      </c>
    </row>
    <row r="238" spans="1:11" ht="15.75" outlineLevel="1" x14ac:dyDescent="0.25">
      <c r="A238" s="181">
        <v>6</v>
      </c>
      <c r="B238" s="526" t="s">
        <v>520</v>
      </c>
      <c r="C238" s="527"/>
      <c r="D238" s="319">
        <v>0</v>
      </c>
      <c r="E238" s="319">
        <v>0</v>
      </c>
      <c r="F238" s="315"/>
    </row>
    <row r="239" spans="1:11" s="43" customFormat="1" outlineLevel="1" x14ac:dyDescent="0.2">
      <c r="C239" s="48"/>
      <c r="I239" s="49"/>
      <c r="J239" s="49"/>
      <c r="K239" s="49"/>
    </row>
    <row r="240" spans="1:11" s="43" customFormat="1" ht="18.75" outlineLevel="1" x14ac:dyDescent="0.3">
      <c r="A240" s="130" t="s">
        <v>570</v>
      </c>
      <c r="B240" s="386"/>
      <c r="C240" s="397"/>
      <c r="D240" s="386"/>
      <c r="E240" s="386"/>
      <c r="F240" s="386"/>
      <c r="G240" s="386"/>
      <c r="H240" s="386"/>
      <c r="I240" s="398"/>
      <c r="J240" s="398"/>
      <c r="K240" s="398"/>
    </row>
    <row r="241" spans="1:152" s="56" customFormat="1" ht="30.75" customHeight="1" outlineLevel="1" x14ac:dyDescent="0.25">
      <c r="A241" s="533"/>
      <c r="B241" s="522"/>
      <c r="C241" s="534" t="s">
        <v>236</v>
      </c>
      <c r="D241" s="521" t="s">
        <v>230</v>
      </c>
      <c r="E241" s="521"/>
      <c r="F241" s="213"/>
      <c r="G241" s="213"/>
      <c r="H241" s="213"/>
      <c r="I241" s="213"/>
      <c r="J241" s="213"/>
      <c r="K241" s="213"/>
      <c r="L241" s="54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</row>
    <row r="242" spans="1:152" s="56" customFormat="1" ht="15.75" outlineLevel="1" x14ac:dyDescent="0.25">
      <c r="A242" s="533"/>
      <c r="B242" s="522"/>
      <c r="C242" s="534"/>
      <c r="D242" s="197" t="s">
        <v>224</v>
      </c>
      <c r="E242" s="197" t="s">
        <v>223</v>
      </c>
      <c r="F242" s="213"/>
      <c r="G242" s="213"/>
      <c r="H242" s="213"/>
      <c r="I242" s="213"/>
      <c r="J242" s="213"/>
      <c r="K242" s="213"/>
      <c r="L242" s="54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</row>
    <row r="243" spans="1:152" s="56" customFormat="1" ht="78.75" outlineLevel="1" x14ac:dyDescent="0.25">
      <c r="A243" s="401">
        <v>1</v>
      </c>
      <c r="B243" s="214" t="s">
        <v>235</v>
      </c>
      <c r="C243" s="321">
        <v>0</v>
      </c>
      <c r="D243" s="417">
        <f>IF((C243/30/$C$6)&gt;1,1,(C243/30/$C$6))</f>
        <v>0</v>
      </c>
      <c r="E243" s="417">
        <f>1-D243</f>
        <v>1</v>
      </c>
      <c r="F243" s="215"/>
      <c r="G243" s="215"/>
      <c r="H243" s="215"/>
      <c r="I243" s="215"/>
      <c r="J243" s="215"/>
      <c r="K243" s="21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</row>
    <row r="244" spans="1:152" s="55" customFormat="1" ht="15.75" outlineLevel="1" x14ac:dyDescent="0.25">
      <c r="A244" s="216"/>
      <c r="B244" s="217"/>
      <c r="C244" s="218"/>
      <c r="D244" s="219"/>
      <c r="E244" s="219"/>
      <c r="F244" s="215"/>
      <c r="G244" s="215"/>
      <c r="H244" s="215"/>
      <c r="I244" s="215"/>
      <c r="J244" s="215"/>
      <c r="K244" s="215"/>
    </row>
    <row r="245" spans="1:152" s="57" customFormat="1" ht="28.5" customHeight="1" outlineLevel="1" x14ac:dyDescent="0.25">
      <c r="A245" s="401">
        <v>2</v>
      </c>
      <c r="B245" s="404" t="s">
        <v>234</v>
      </c>
      <c r="C245" s="427">
        <f t="shared" ref="C245:E245" si="41">IFERROR(C132*(SUM($G$163:$G$180)/SUM($G$36:$G$50))*(1+$E$296),0)</f>
        <v>0</v>
      </c>
      <c r="D245" s="427">
        <f t="shared" si="41"/>
        <v>0</v>
      </c>
      <c r="E245" s="427">
        <f t="shared" si="41"/>
        <v>0</v>
      </c>
      <c r="F245" s="427">
        <f t="shared" ref="F245:I245" si="42">IFERROR(F132*(SUM($G$163:$G$180)/SUM($G$36:$G$50))*(1+$E$296),0)</f>
        <v>0</v>
      </c>
      <c r="G245" s="427">
        <f t="shared" si="42"/>
        <v>0</v>
      </c>
      <c r="H245" s="427">
        <f t="shared" si="42"/>
        <v>0</v>
      </c>
      <c r="I245" s="427">
        <f t="shared" si="42"/>
        <v>0</v>
      </c>
      <c r="J245" s="427">
        <f t="shared" ref="J245:BU245" si="43">IFERROR(J132*(SUM($G$163:$G$180)/SUM($G$36:$G$50))*(1+$E$296),0)</f>
        <v>0</v>
      </c>
      <c r="K245" s="427">
        <f t="shared" si="43"/>
        <v>0</v>
      </c>
      <c r="L245" s="427">
        <f t="shared" si="43"/>
        <v>0</v>
      </c>
      <c r="M245" s="427">
        <f t="shared" si="43"/>
        <v>0</v>
      </c>
      <c r="N245" s="427">
        <f t="shared" si="43"/>
        <v>0</v>
      </c>
      <c r="O245" s="427">
        <f t="shared" si="43"/>
        <v>0</v>
      </c>
      <c r="P245" s="427">
        <f t="shared" si="43"/>
        <v>0</v>
      </c>
      <c r="Q245" s="427">
        <f t="shared" si="43"/>
        <v>0</v>
      </c>
      <c r="R245" s="427">
        <f t="shared" si="43"/>
        <v>0</v>
      </c>
      <c r="S245" s="427">
        <f t="shared" si="43"/>
        <v>0</v>
      </c>
      <c r="T245" s="427">
        <f t="shared" si="43"/>
        <v>0</v>
      </c>
      <c r="U245" s="427">
        <f t="shared" si="43"/>
        <v>0</v>
      </c>
      <c r="V245" s="427">
        <f t="shared" si="43"/>
        <v>0</v>
      </c>
      <c r="W245" s="427">
        <f t="shared" si="43"/>
        <v>0</v>
      </c>
      <c r="X245" s="427">
        <f t="shared" si="43"/>
        <v>0</v>
      </c>
      <c r="Y245" s="427">
        <f t="shared" si="43"/>
        <v>0</v>
      </c>
      <c r="Z245" s="427">
        <f t="shared" si="43"/>
        <v>0</v>
      </c>
      <c r="AA245" s="427">
        <f t="shared" si="43"/>
        <v>0</v>
      </c>
      <c r="AB245" s="427">
        <f t="shared" si="43"/>
        <v>0</v>
      </c>
      <c r="AC245" s="427">
        <f t="shared" si="43"/>
        <v>0</v>
      </c>
      <c r="AD245" s="427">
        <f t="shared" si="43"/>
        <v>0</v>
      </c>
      <c r="AE245" s="427">
        <f t="shared" si="43"/>
        <v>0</v>
      </c>
      <c r="AF245" s="427">
        <f t="shared" si="43"/>
        <v>0</v>
      </c>
      <c r="AG245" s="427">
        <f t="shared" si="43"/>
        <v>0</v>
      </c>
      <c r="AH245" s="427">
        <f t="shared" si="43"/>
        <v>0</v>
      </c>
      <c r="AI245" s="427">
        <f t="shared" si="43"/>
        <v>0</v>
      </c>
      <c r="AJ245" s="427">
        <f t="shared" si="43"/>
        <v>0</v>
      </c>
      <c r="AK245" s="427">
        <f t="shared" si="43"/>
        <v>0</v>
      </c>
      <c r="AL245" s="427">
        <f t="shared" si="43"/>
        <v>0</v>
      </c>
      <c r="AM245" s="427">
        <f t="shared" si="43"/>
        <v>0</v>
      </c>
      <c r="AN245" s="427">
        <f t="shared" si="43"/>
        <v>0</v>
      </c>
      <c r="AO245" s="427">
        <f t="shared" si="43"/>
        <v>0</v>
      </c>
      <c r="AP245" s="427">
        <f t="shared" si="43"/>
        <v>0</v>
      </c>
      <c r="AQ245" s="427">
        <f t="shared" si="43"/>
        <v>0</v>
      </c>
      <c r="AR245" s="427">
        <f t="shared" si="43"/>
        <v>0</v>
      </c>
      <c r="AS245" s="427">
        <f t="shared" si="43"/>
        <v>0</v>
      </c>
      <c r="AT245" s="427">
        <f t="shared" si="43"/>
        <v>0</v>
      </c>
      <c r="AU245" s="427">
        <f t="shared" si="43"/>
        <v>0</v>
      </c>
      <c r="AV245" s="427">
        <f t="shared" si="43"/>
        <v>0</v>
      </c>
      <c r="AW245" s="427">
        <f t="shared" si="43"/>
        <v>0</v>
      </c>
      <c r="AX245" s="427">
        <f t="shared" si="43"/>
        <v>0</v>
      </c>
      <c r="AY245" s="427">
        <f t="shared" si="43"/>
        <v>0</v>
      </c>
      <c r="AZ245" s="427">
        <f t="shared" si="43"/>
        <v>0</v>
      </c>
      <c r="BA245" s="427">
        <f t="shared" si="43"/>
        <v>0</v>
      </c>
      <c r="BB245" s="427">
        <f t="shared" si="43"/>
        <v>0</v>
      </c>
      <c r="BC245" s="427">
        <f t="shared" si="43"/>
        <v>0</v>
      </c>
      <c r="BD245" s="427">
        <f t="shared" si="43"/>
        <v>0</v>
      </c>
      <c r="BE245" s="427">
        <f t="shared" si="43"/>
        <v>0</v>
      </c>
      <c r="BF245" s="427">
        <f t="shared" si="43"/>
        <v>0</v>
      </c>
      <c r="BG245" s="427">
        <f t="shared" si="43"/>
        <v>0</v>
      </c>
      <c r="BH245" s="427">
        <f t="shared" si="43"/>
        <v>0</v>
      </c>
      <c r="BI245" s="427">
        <f t="shared" si="43"/>
        <v>0</v>
      </c>
      <c r="BJ245" s="427">
        <f t="shared" si="43"/>
        <v>0</v>
      </c>
      <c r="BK245" s="427">
        <f t="shared" si="43"/>
        <v>0</v>
      </c>
      <c r="BL245" s="427">
        <f t="shared" si="43"/>
        <v>0</v>
      </c>
      <c r="BM245" s="427">
        <f t="shared" si="43"/>
        <v>0</v>
      </c>
      <c r="BN245" s="427">
        <f t="shared" si="43"/>
        <v>0</v>
      </c>
      <c r="BO245" s="427">
        <f t="shared" si="43"/>
        <v>0</v>
      </c>
      <c r="BP245" s="427">
        <f t="shared" si="43"/>
        <v>0</v>
      </c>
      <c r="BQ245" s="427">
        <f t="shared" si="43"/>
        <v>0</v>
      </c>
      <c r="BR245" s="427">
        <f t="shared" si="43"/>
        <v>0</v>
      </c>
      <c r="BS245" s="427">
        <f t="shared" si="43"/>
        <v>0</v>
      </c>
      <c r="BT245" s="427">
        <f t="shared" si="43"/>
        <v>0</v>
      </c>
      <c r="BU245" s="427">
        <f t="shared" si="43"/>
        <v>0</v>
      </c>
      <c r="BV245" s="427">
        <f t="shared" ref="BV245:EG245" si="44">IFERROR(BV132*(SUM($G$163:$G$180)/SUM($G$36:$G$50))*(1+$E$296),0)</f>
        <v>0</v>
      </c>
      <c r="BW245" s="427">
        <f t="shared" si="44"/>
        <v>0</v>
      </c>
      <c r="BX245" s="427">
        <f t="shared" si="44"/>
        <v>0</v>
      </c>
      <c r="BY245" s="427">
        <f t="shared" si="44"/>
        <v>0</v>
      </c>
      <c r="BZ245" s="427">
        <f t="shared" si="44"/>
        <v>0</v>
      </c>
      <c r="CA245" s="427">
        <f t="shared" si="44"/>
        <v>0</v>
      </c>
      <c r="CB245" s="427">
        <f t="shared" si="44"/>
        <v>0</v>
      </c>
      <c r="CC245" s="427">
        <f t="shared" si="44"/>
        <v>0</v>
      </c>
      <c r="CD245" s="427">
        <f t="shared" si="44"/>
        <v>0</v>
      </c>
      <c r="CE245" s="427">
        <f t="shared" si="44"/>
        <v>0</v>
      </c>
      <c r="CF245" s="427">
        <f t="shared" si="44"/>
        <v>0</v>
      </c>
      <c r="CG245" s="427">
        <f t="shared" si="44"/>
        <v>0</v>
      </c>
      <c r="CH245" s="427">
        <f t="shared" si="44"/>
        <v>0</v>
      </c>
      <c r="CI245" s="427">
        <f t="shared" si="44"/>
        <v>0</v>
      </c>
      <c r="CJ245" s="427">
        <f t="shared" si="44"/>
        <v>0</v>
      </c>
      <c r="CK245" s="427">
        <f t="shared" si="44"/>
        <v>0</v>
      </c>
      <c r="CL245" s="427">
        <f t="shared" si="44"/>
        <v>0</v>
      </c>
      <c r="CM245" s="427">
        <f t="shared" si="44"/>
        <v>0</v>
      </c>
      <c r="CN245" s="427">
        <f t="shared" si="44"/>
        <v>0</v>
      </c>
      <c r="CO245" s="427">
        <f t="shared" si="44"/>
        <v>0</v>
      </c>
      <c r="CP245" s="427">
        <f t="shared" si="44"/>
        <v>0</v>
      </c>
      <c r="CQ245" s="427">
        <f t="shared" si="44"/>
        <v>0</v>
      </c>
      <c r="CR245" s="427">
        <f t="shared" si="44"/>
        <v>0</v>
      </c>
      <c r="CS245" s="427">
        <f t="shared" si="44"/>
        <v>0</v>
      </c>
      <c r="CT245" s="427">
        <f t="shared" si="44"/>
        <v>0</v>
      </c>
      <c r="CU245" s="427">
        <f t="shared" si="44"/>
        <v>0</v>
      </c>
      <c r="CV245" s="427">
        <f t="shared" si="44"/>
        <v>0</v>
      </c>
      <c r="CW245" s="427">
        <f t="shared" si="44"/>
        <v>0</v>
      </c>
      <c r="CX245" s="427">
        <f t="shared" si="44"/>
        <v>0</v>
      </c>
      <c r="CY245" s="427">
        <f t="shared" si="44"/>
        <v>0</v>
      </c>
      <c r="CZ245" s="427">
        <f t="shared" si="44"/>
        <v>0</v>
      </c>
      <c r="DA245" s="427">
        <f t="shared" si="44"/>
        <v>0</v>
      </c>
      <c r="DB245" s="427">
        <f t="shared" si="44"/>
        <v>0</v>
      </c>
      <c r="DC245" s="427">
        <f t="shared" si="44"/>
        <v>0</v>
      </c>
      <c r="DD245" s="427">
        <f t="shared" si="44"/>
        <v>0</v>
      </c>
      <c r="DE245" s="427">
        <f t="shared" si="44"/>
        <v>0</v>
      </c>
      <c r="DF245" s="427">
        <f t="shared" si="44"/>
        <v>0</v>
      </c>
      <c r="DG245" s="427">
        <f t="shared" si="44"/>
        <v>0</v>
      </c>
      <c r="DH245" s="427">
        <f t="shared" si="44"/>
        <v>0</v>
      </c>
      <c r="DI245" s="427">
        <f t="shared" si="44"/>
        <v>0</v>
      </c>
      <c r="DJ245" s="427">
        <f t="shared" si="44"/>
        <v>0</v>
      </c>
      <c r="DK245" s="427">
        <f t="shared" si="44"/>
        <v>0</v>
      </c>
      <c r="DL245" s="427">
        <f t="shared" si="44"/>
        <v>0</v>
      </c>
      <c r="DM245" s="427">
        <f t="shared" si="44"/>
        <v>0</v>
      </c>
      <c r="DN245" s="427">
        <f t="shared" si="44"/>
        <v>0</v>
      </c>
      <c r="DO245" s="427">
        <f t="shared" si="44"/>
        <v>0</v>
      </c>
      <c r="DP245" s="427">
        <f t="shared" si="44"/>
        <v>0</v>
      </c>
      <c r="DQ245" s="427">
        <f t="shared" si="44"/>
        <v>0</v>
      </c>
      <c r="DR245" s="427">
        <f t="shared" si="44"/>
        <v>0</v>
      </c>
      <c r="DS245" s="427">
        <f t="shared" si="44"/>
        <v>0</v>
      </c>
      <c r="DT245" s="427">
        <f t="shared" si="44"/>
        <v>0</v>
      </c>
      <c r="DU245" s="427">
        <f t="shared" si="44"/>
        <v>0</v>
      </c>
      <c r="DV245" s="427">
        <f t="shared" si="44"/>
        <v>0</v>
      </c>
      <c r="DW245" s="427">
        <f t="shared" si="44"/>
        <v>0</v>
      </c>
      <c r="DX245" s="427">
        <f t="shared" si="44"/>
        <v>0</v>
      </c>
      <c r="DY245" s="427">
        <f t="shared" si="44"/>
        <v>0</v>
      </c>
      <c r="DZ245" s="427">
        <f t="shared" si="44"/>
        <v>0</v>
      </c>
      <c r="EA245" s="427">
        <f t="shared" si="44"/>
        <v>0</v>
      </c>
      <c r="EB245" s="427">
        <f t="shared" si="44"/>
        <v>0</v>
      </c>
      <c r="EC245" s="427">
        <f t="shared" si="44"/>
        <v>0</v>
      </c>
      <c r="ED245" s="427">
        <f t="shared" si="44"/>
        <v>0</v>
      </c>
      <c r="EE245" s="427">
        <f t="shared" si="44"/>
        <v>0</v>
      </c>
      <c r="EF245" s="427">
        <f t="shared" si="44"/>
        <v>0</v>
      </c>
      <c r="EG245" s="427">
        <f t="shared" si="44"/>
        <v>0</v>
      </c>
      <c r="EH245" s="427">
        <f t="shared" ref="EH245:EV245" si="45">IFERROR(EH132*(SUM($G$163:$G$180)/SUM($G$36:$G$50))*(1+$E$296),0)</f>
        <v>0</v>
      </c>
      <c r="EI245" s="427">
        <f t="shared" si="45"/>
        <v>0</v>
      </c>
      <c r="EJ245" s="427">
        <f t="shared" si="45"/>
        <v>0</v>
      </c>
      <c r="EK245" s="427">
        <f t="shared" si="45"/>
        <v>0</v>
      </c>
      <c r="EL245" s="427">
        <f t="shared" si="45"/>
        <v>0</v>
      </c>
      <c r="EM245" s="427">
        <f t="shared" si="45"/>
        <v>0</v>
      </c>
      <c r="EN245" s="427">
        <f t="shared" si="45"/>
        <v>0</v>
      </c>
      <c r="EO245" s="427">
        <f t="shared" si="45"/>
        <v>0</v>
      </c>
      <c r="EP245" s="427">
        <f t="shared" si="45"/>
        <v>0</v>
      </c>
      <c r="EQ245" s="427">
        <f t="shared" si="45"/>
        <v>0</v>
      </c>
      <c r="ER245" s="427">
        <f t="shared" si="45"/>
        <v>0</v>
      </c>
      <c r="ES245" s="427">
        <f t="shared" si="45"/>
        <v>0</v>
      </c>
      <c r="ET245" s="427">
        <f t="shared" si="45"/>
        <v>0</v>
      </c>
      <c r="EU245" s="427">
        <f t="shared" si="45"/>
        <v>0</v>
      </c>
      <c r="EV245" s="427">
        <f t="shared" si="45"/>
        <v>0</v>
      </c>
    </row>
    <row r="246" spans="1:152" s="57" customFormat="1" ht="30.75" customHeight="1" outlineLevel="1" x14ac:dyDescent="0.25">
      <c r="A246" s="401">
        <v>3</v>
      </c>
      <c r="B246" s="404" t="s">
        <v>343</v>
      </c>
      <c r="C246" s="427">
        <f t="shared" ref="C246:E246" si="46">SUM($G$184:$G$197)*C144*(1+$E$296)</f>
        <v>0</v>
      </c>
      <c r="D246" s="427">
        <f t="shared" si="46"/>
        <v>0</v>
      </c>
      <c r="E246" s="427">
        <f t="shared" si="46"/>
        <v>0</v>
      </c>
      <c r="F246" s="427">
        <f t="shared" ref="F246:I246" si="47">SUM($G$184:$G$197)*F144*(1+$E$296)</f>
        <v>0</v>
      </c>
      <c r="G246" s="427">
        <f t="shared" si="47"/>
        <v>0</v>
      </c>
      <c r="H246" s="427">
        <f t="shared" si="47"/>
        <v>0</v>
      </c>
      <c r="I246" s="427">
        <f t="shared" si="47"/>
        <v>0</v>
      </c>
      <c r="J246" s="427">
        <f t="shared" ref="J246:BU246" si="48">SUM($G$184:$G$197)*J144*(1+$E$296)</f>
        <v>0</v>
      </c>
      <c r="K246" s="427">
        <f t="shared" si="48"/>
        <v>0</v>
      </c>
      <c r="L246" s="427">
        <f t="shared" si="48"/>
        <v>0</v>
      </c>
      <c r="M246" s="427">
        <f t="shared" si="48"/>
        <v>0</v>
      </c>
      <c r="N246" s="427">
        <f t="shared" si="48"/>
        <v>0</v>
      </c>
      <c r="O246" s="427">
        <f t="shared" si="48"/>
        <v>0</v>
      </c>
      <c r="P246" s="427">
        <f t="shared" si="48"/>
        <v>0</v>
      </c>
      <c r="Q246" s="427">
        <f t="shared" si="48"/>
        <v>0</v>
      </c>
      <c r="R246" s="427">
        <f t="shared" si="48"/>
        <v>0</v>
      </c>
      <c r="S246" s="427">
        <f t="shared" si="48"/>
        <v>0</v>
      </c>
      <c r="T246" s="427">
        <f t="shared" si="48"/>
        <v>0</v>
      </c>
      <c r="U246" s="427">
        <f t="shared" si="48"/>
        <v>0</v>
      </c>
      <c r="V246" s="427">
        <f t="shared" si="48"/>
        <v>0</v>
      </c>
      <c r="W246" s="427">
        <f t="shared" si="48"/>
        <v>0</v>
      </c>
      <c r="X246" s="427">
        <f t="shared" si="48"/>
        <v>0</v>
      </c>
      <c r="Y246" s="427">
        <f t="shared" si="48"/>
        <v>0</v>
      </c>
      <c r="Z246" s="427">
        <f t="shared" si="48"/>
        <v>0</v>
      </c>
      <c r="AA246" s="427">
        <f t="shared" si="48"/>
        <v>0</v>
      </c>
      <c r="AB246" s="427">
        <f t="shared" si="48"/>
        <v>0</v>
      </c>
      <c r="AC246" s="427">
        <f t="shared" si="48"/>
        <v>0</v>
      </c>
      <c r="AD246" s="427">
        <f t="shared" si="48"/>
        <v>0</v>
      </c>
      <c r="AE246" s="427">
        <f t="shared" si="48"/>
        <v>0</v>
      </c>
      <c r="AF246" s="427">
        <f t="shared" si="48"/>
        <v>0</v>
      </c>
      <c r="AG246" s="427">
        <f t="shared" si="48"/>
        <v>0</v>
      </c>
      <c r="AH246" s="427">
        <f t="shared" si="48"/>
        <v>0</v>
      </c>
      <c r="AI246" s="427">
        <f t="shared" si="48"/>
        <v>0</v>
      </c>
      <c r="AJ246" s="427">
        <f t="shared" si="48"/>
        <v>0</v>
      </c>
      <c r="AK246" s="427">
        <f t="shared" si="48"/>
        <v>0</v>
      </c>
      <c r="AL246" s="427">
        <f t="shared" si="48"/>
        <v>0</v>
      </c>
      <c r="AM246" s="427">
        <f t="shared" si="48"/>
        <v>0</v>
      </c>
      <c r="AN246" s="427">
        <f t="shared" si="48"/>
        <v>0</v>
      </c>
      <c r="AO246" s="427">
        <f t="shared" si="48"/>
        <v>0</v>
      </c>
      <c r="AP246" s="427">
        <f t="shared" si="48"/>
        <v>0</v>
      </c>
      <c r="AQ246" s="427">
        <f t="shared" si="48"/>
        <v>0</v>
      </c>
      <c r="AR246" s="427">
        <f t="shared" si="48"/>
        <v>0</v>
      </c>
      <c r="AS246" s="427">
        <f t="shared" si="48"/>
        <v>0</v>
      </c>
      <c r="AT246" s="427">
        <f t="shared" si="48"/>
        <v>0</v>
      </c>
      <c r="AU246" s="427">
        <f t="shared" si="48"/>
        <v>0</v>
      </c>
      <c r="AV246" s="427">
        <f t="shared" si="48"/>
        <v>0</v>
      </c>
      <c r="AW246" s="427">
        <f t="shared" si="48"/>
        <v>0</v>
      </c>
      <c r="AX246" s="427">
        <f t="shared" si="48"/>
        <v>0</v>
      </c>
      <c r="AY246" s="427">
        <f t="shared" si="48"/>
        <v>0</v>
      </c>
      <c r="AZ246" s="427">
        <f t="shared" si="48"/>
        <v>0</v>
      </c>
      <c r="BA246" s="427">
        <f t="shared" si="48"/>
        <v>0</v>
      </c>
      <c r="BB246" s="427">
        <f t="shared" si="48"/>
        <v>0</v>
      </c>
      <c r="BC246" s="427">
        <f t="shared" si="48"/>
        <v>0</v>
      </c>
      <c r="BD246" s="427">
        <f t="shared" si="48"/>
        <v>0</v>
      </c>
      <c r="BE246" s="427">
        <f t="shared" si="48"/>
        <v>0</v>
      </c>
      <c r="BF246" s="427">
        <f t="shared" si="48"/>
        <v>0</v>
      </c>
      <c r="BG246" s="427">
        <f t="shared" si="48"/>
        <v>0</v>
      </c>
      <c r="BH246" s="427">
        <f t="shared" si="48"/>
        <v>0</v>
      </c>
      <c r="BI246" s="427">
        <f t="shared" si="48"/>
        <v>0</v>
      </c>
      <c r="BJ246" s="427">
        <f t="shared" si="48"/>
        <v>0</v>
      </c>
      <c r="BK246" s="427">
        <f t="shared" si="48"/>
        <v>0</v>
      </c>
      <c r="BL246" s="427">
        <f t="shared" si="48"/>
        <v>0</v>
      </c>
      <c r="BM246" s="427">
        <f t="shared" si="48"/>
        <v>0</v>
      </c>
      <c r="BN246" s="427">
        <f t="shared" si="48"/>
        <v>0</v>
      </c>
      <c r="BO246" s="427">
        <f t="shared" si="48"/>
        <v>0</v>
      </c>
      <c r="BP246" s="427">
        <f t="shared" si="48"/>
        <v>0</v>
      </c>
      <c r="BQ246" s="427">
        <f t="shared" si="48"/>
        <v>0</v>
      </c>
      <c r="BR246" s="427">
        <f t="shared" si="48"/>
        <v>0</v>
      </c>
      <c r="BS246" s="427">
        <f t="shared" si="48"/>
        <v>0</v>
      </c>
      <c r="BT246" s="427">
        <f t="shared" si="48"/>
        <v>0</v>
      </c>
      <c r="BU246" s="427">
        <f t="shared" si="48"/>
        <v>0</v>
      </c>
      <c r="BV246" s="427">
        <f t="shared" ref="BV246:EG246" si="49">SUM($G$184:$G$197)*BV144*(1+$E$296)</f>
        <v>0</v>
      </c>
      <c r="BW246" s="427">
        <f t="shared" si="49"/>
        <v>0</v>
      </c>
      <c r="BX246" s="427">
        <f t="shared" si="49"/>
        <v>0</v>
      </c>
      <c r="BY246" s="427">
        <f t="shared" si="49"/>
        <v>0</v>
      </c>
      <c r="BZ246" s="427">
        <f t="shared" si="49"/>
        <v>0</v>
      </c>
      <c r="CA246" s="427">
        <f t="shared" si="49"/>
        <v>0</v>
      </c>
      <c r="CB246" s="427">
        <f t="shared" si="49"/>
        <v>0</v>
      </c>
      <c r="CC246" s="427">
        <f t="shared" si="49"/>
        <v>0</v>
      </c>
      <c r="CD246" s="427">
        <f t="shared" si="49"/>
        <v>0</v>
      </c>
      <c r="CE246" s="427">
        <f t="shared" si="49"/>
        <v>0</v>
      </c>
      <c r="CF246" s="427">
        <f t="shared" si="49"/>
        <v>0</v>
      </c>
      <c r="CG246" s="427">
        <f t="shared" si="49"/>
        <v>0</v>
      </c>
      <c r="CH246" s="427">
        <f t="shared" si="49"/>
        <v>0</v>
      </c>
      <c r="CI246" s="427">
        <f t="shared" si="49"/>
        <v>0</v>
      </c>
      <c r="CJ246" s="427">
        <f t="shared" si="49"/>
        <v>0</v>
      </c>
      <c r="CK246" s="427">
        <f t="shared" si="49"/>
        <v>0</v>
      </c>
      <c r="CL246" s="427">
        <f t="shared" si="49"/>
        <v>0</v>
      </c>
      <c r="CM246" s="427">
        <f t="shared" si="49"/>
        <v>0</v>
      </c>
      <c r="CN246" s="427">
        <f t="shared" si="49"/>
        <v>0</v>
      </c>
      <c r="CO246" s="427">
        <f t="shared" si="49"/>
        <v>0</v>
      </c>
      <c r="CP246" s="427">
        <f t="shared" si="49"/>
        <v>0</v>
      </c>
      <c r="CQ246" s="427">
        <f t="shared" si="49"/>
        <v>0</v>
      </c>
      <c r="CR246" s="427">
        <f t="shared" si="49"/>
        <v>0</v>
      </c>
      <c r="CS246" s="427">
        <f t="shared" si="49"/>
        <v>0</v>
      </c>
      <c r="CT246" s="427">
        <f t="shared" si="49"/>
        <v>0</v>
      </c>
      <c r="CU246" s="427">
        <f t="shared" si="49"/>
        <v>0</v>
      </c>
      <c r="CV246" s="427">
        <f t="shared" si="49"/>
        <v>0</v>
      </c>
      <c r="CW246" s="427">
        <f t="shared" si="49"/>
        <v>0</v>
      </c>
      <c r="CX246" s="427">
        <f t="shared" si="49"/>
        <v>0</v>
      </c>
      <c r="CY246" s="427">
        <f t="shared" si="49"/>
        <v>0</v>
      </c>
      <c r="CZ246" s="427">
        <f t="shared" si="49"/>
        <v>0</v>
      </c>
      <c r="DA246" s="427">
        <f t="shared" si="49"/>
        <v>0</v>
      </c>
      <c r="DB246" s="427">
        <f t="shared" si="49"/>
        <v>0</v>
      </c>
      <c r="DC246" s="427">
        <f t="shared" si="49"/>
        <v>0</v>
      </c>
      <c r="DD246" s="427">
        <f t="shared" si="49"/>
        <v>0</v>
      </c>
      <c r="DE246" s="427">
        <f t="shared" si="49"/>
        <v>0</v>
      </c>
      <c r="DF246" s="427">
        <f t="shared" si="49"/>
        <v>0</v>
      </c>
      <c r="DG246" s="427">
        <f t="shared" si="49"/>
        <v>0</v>
      </c>
      <c r="DH246" s="427">
        <f t="shared" si="49"/>
        <v>0</v>
      </c>
      <c r="DI246" s="427">
        <f t="shared" si="49"/>
        <v>0</v>
      </c>
      <c r="DJ246" s="427">
        <f t="shared" si="49"/>
        <v>0</v>
      </c>
      <c r="DK246" s="427">
        <f t="shared" si="49"/>
        <v>0</v>
      </c>
      <c r="DL246" s="427">
        <f t="shared" si="49"/>
        <v>0</v>
      </c>
      <c r="DM246" s="427">
        <f t="shared" si="49"/>
        <v>0</v>
      </c>
      <c r="DN246" s="427">
        <f t="shared" si="49"/>
        <v>0</v>
      </c>
      <c r="DO246" s="427">
        <f t="shared" si="49"/>
        <v>0</v>
      </c>
      <c r="DP246" s="427">
        <f t="shared" si="49"/>
        <v>0</v>
      </c>
      <c r="DQ246" s="427">
        <f t="shared" si="49"/>
        <v>0</v>
      </c>
      <c r="DR246" s="427">
        <f t="shared" si="49"/>
        <v>0</v>
      </c>
      <c r="DS246" s="427">
        <f t="shared" si="49"/>
        <v>0</v>
      </c>
      <c r="DT246" s="427">
        <f t="shared" si="49"/>
        <v>0</v>
      </c>
      <c r="DU246" s="427">
        <f t="shared" si="49"/>
        <v>0</v>
      </c>
      <c r="DV246" s="427">
        <f t="shared" si="49"/>
        <v>0</v>
      </c>
      <c r="DW246" s="427">
        <f t="shared" si="49"/>
        <v>0</v>
      </c>
      <c r="DX246" s="427">
        <f t="shared" si="49"/>
        <v>0</v>
      </c>
      <c r="DY246" s="427">
        <f t="shared" si="49"/>
        <v>0</v>
      </c>
      <c r="DZ246" s="427">
        <f t="shared" si="49"/>
        <v>0</v>
      </c>
      <c r="EA246" s="427">
        <f t="shared" si="49"/>
        <v>0</v>
      </c>
      <c r="EB246" s="427">
        <f t="shared" si="49"/>
        <v>0</v>
      </c>
      <c r="EC246" s="427">
        <f t="shared" si="49"/>
        <v>0</v>
      </c>
      <c r="ED246" s="427">
        <f t="shared" si="49"/>
        <v>0</v>
      </c>
      <c r="EE246" s="427">
        <f t="shared" si="49"/>
        <v>0</v>
      </c>
      <c r="EF246" s="427">
        <f t="shared" si="49"/>
        <v>0</v>
      </c>
      <c r="EG246" s="427">
        <f t="shared" si="49"/>
        <v>0</v>
      </c>
      <c r="EH246" s="427">
        <f t="shared" ref="EH246:EV246" si="50">SUM($G$184:$G$197)*EH144*(1+$E$296)</f>
        <v>0</v>
      </c>
      <c r="EI246" s="427">
        <f t="shared" si="50"/>
        <v>0</v>
      </c>
      <c r="EJ246" s="427">
        <f t="shared" si="50"/>
        <v>0</v>
      </c>
      <c r="EK246" s="427">
        <f t="shared" si="50"/>
        <v>0</v>
      </c>
      <c r="EL246" s="427">
        <f t="shared" si="50"/>
        <v>0</v>
      </c>
      <c r="EM246" s="427">
        <f t="shared" si="50"/>
        <v>0</v>
      </c>
      <c r="EN246" s="427">
        <f t="shared" si="50"/>
        <v>0</v>
      </c>
      <c r="EO246" s="427">
        <f t="shared" si="50"/>
        <v>0</v>
      </c>
      <c r="EP246" s="427">
        <f t="shared" si="50"/>
        <v>0</v>
      </c>
      <c r="EQ246" s="427">
        <f t="shared" si="50"/>
        <v>0</v>
      </c>
      <c r="ER246" s="427">
        <f t="shared" si="50"/>
        <v>0</v>
      </c>
      <c r="ES246" s="427">
        <f t="shared" si="50"/>
        <v>0</v>
      </c>
      <c r="ET246" s="427">
        <f t="shared" si="50"/>
        <v>0</v>
      </c>
      <c r="EU246" s="427">
        <f t="shared" si="50"/>
        <v>0</v>
      </c>
      <c r="EV246" s="427">
        <f t="shared" si="50"/>
        <v>0</v>
      </c>
    </row>
    <row r="247" spans="1:152" s="55" customFormat="1" ht="15.75" outlineLevel="1" x14ac:dyDescent="0.25">
      <c r="A247" s="216"/>
      <c r="B247" s="217"/>
      <c r="C247" s="213"/>
      <c r="D247" s="213"/>
      <c r="E247" s="213"/>
      <c r="F247" s="213"/>
      <c r="G247" s="213"/>
      <c r="H247" s="213"/>
      <c r="I247" s="213"/>
      <c r="J247" s="213"/>
      <c r="K247" s="213"/>
      <c r="L247" s="54"/>
    </row>
    <row r="248" spans="1:152" s="43" customFormat="1" ht="18.75" outlineLevel="1" x14ac:dyDescent="0.3">
      <c r="A248" s="130" t="s">
        <v>571</v>
      </c>
      <c r="B248" s="386"/>
      <c r="C248" s="386"/>
      <c r="D248" s="386"/>
      <c r="E248" s="386"/>
      <c r="F248" s="386"/>
      <c r="G248" s="386"/>
      <c r="H248" s="386"/>
      <c r="I248" s="399"/>
      <c r="J248" s="399"/>
      <c r="K248" s="400"/>
      <c r="L248" s="59"/>
      <c r="M248" s="59"/>
    </row>
    <row r="249" spans="1:152" s="43" customFormat="1" ht="15" customHeight="1" outlineLevel="1" x14ac:dyDescent="0.25">
      <c r="A249" s="488"/>
      <c r="B249" s="499" t="s">
        <v>232</v>
      </c>
      <c r="C249" s="500" t="s">
        <v>233</v>
      </c>
      <c r="D249" s="501" t="s">
        <v>232</v>
      </c>
      <c r="E249" s="501"/>
      <c r="F249" s="501"/>
      <c r="G249" s="495" t="s">
        <v>231</v>
      </c>
      <c r="H249" s="496"/>
      <c r="I249" s="501" t="s">
        <v>230</v>
      </c>
      <c r="J249" s="501"/>
      <c r="K249" s="501"/>
    </row>
    <row r="250" spans="1:152" s="43" customFormat="1" ht="42" customHeight="1" outlineLevel="1" x14ac:dyDescent="0.25">
      <c r="A250" s="488"/>
      <c r="B250" s="499"/>
      <c r="C250" s="500"/>
      <c r="D250" s="195" t="s">
        <v>229</v>
      </c>
      <c r="E250" s="195" t="s">
        <v>228</v>
      </c>
      <c r="F250" s="195" t="s">
        <v>227</v>
      </c>
      <c r="G250" s="196" t="s">
        <v>226</v>
      </c>
      <c r="H250" s="195" t="s">
        <v>225</v>
      </c>
      <c r="I250" s="197" t="s">
        <v>224</v>
      </c>
      <c r="J250" s="197" t="s">
        <v>223</v>
      </c>
      <c r="K250" s="197" t="s">
        <v>222</v>
      </c>
    </row>
    <row r="251" spans="1:152" s="43" customFormat="1" ht="15.75" outlineLevel="1" x14ac:dyDescent="0.25">
      <c r="A251" s="188"/>
      <c r="B251" s="221" t="s">
        <v>221</v>
      </c>
      <c r="C251" s="310">
        <v>0</v>
      </c>
      <c r="D251" s="452">
        <v>1</v>
      </c>
      <c r="E251" s="452">
        <v>0</v>
      </c>
      <c r="F251" s="452">
        <v>0</v>
      </c>
      <c r="G251" s="308">
        <v>0</v>
      </c>
      <c r="H251" s="453">
        <v>0</v>
      </c>
      <c r="I251" s="411">
        <f>C251*D251*(G251/30/$C$6)</f>
        <v>0</v>
      </c>
      <c r="J251" s="411">
        <f>C251*E251*(H251/30/$C$6)</f>
        <v>0</v>
      </c>
      <c r="K251" s="411"/>
    </row>
    <row r="252" spans="1:152" s="43" customFormat="1" ht="15.75" outlineLevel="1" x14ac:dyDescent="0.25">
      <c r="A252" s="188"/>
      <c r="B252" s="221" t="s">
        <v>220</v>
      </c>
      <c r="C252" s="310">
        <v>0</v>
      </c>
      <c r="D252" s="310">
        <v>0</v>
      </c>
      <c r="E252" s="310">
        <v>0</v>
      </c>
      <c r="F252" s="310">
        <v>0</v>
      </c>
      <c r="G252" s="308">
        <v>0</v>
      </c>
      <c r="H252" s="308">
        <v>0</v>
      </c>
      <c r="I252" s="411">
        <f>C252*D252*(G252/30/$C$6)</f>
        <v>0</v>
      </c>
      <c r="J252" s="411">
        <f>C252*E252*(H252/30/$C$6)</f>
        <v>0</v>
      </c>
      <c r="K252" s="411"/>
    </row>
    <row r="253" spans="1:152" s="43" customFormat="1" ht="15.75" outlineLevel="1" x14ac:dyDescent="0.25">
      <c r="A253" s="188"/>
      <c r="B253" s="221" t="s">
        <v>219</v>
      </c>
      <c r="C253" s="310">
        <v>1</v>
      </c>
      <c r="D253" s="452">
        <v>0</v>
      </c>
      <c r="E253" s="452">
        <v>0</v>
      </c>
      <c r="F253" s="452">
        <v>1</v>
      </c>
      <c r="G253" s="453">
        <v>0</v>
      </c>
      <c r="H253" s="453">
        <v>0</v>
      </c>
      <c r="I253" s="411">
        <f>C253*D253*(G253/30/$C$6)</f>
        <v>0</v>
      </c>
      <c r="J253" s="411">
        <f>C253*E253*(H253/30/$C$6)</f>
        <v>0</v>
      </c>
      <c r="K253" s="411"/>
    </row>
    <row r="254" spans="1:152" s="43" customFormat="1" ht="16.5" outlineLevel="1" thickBot="1" x14ac:dyDescent="0.3">
      <c r="A254" s="188"/>
      <c r="B254" s="221" t="s">
        <v>218</v>
      </c>
      <c r="C254" s="310">
        <v>0</v>
      </c>
      <c r="D254" s="452">
        <v>0</v>
      </c>
      <c r="E254" s="310">
        <v>0</v>
      </c>
      <c r="F254" s="310">
        <v>0</v>
      </c>
      <c r="G254" s="453">
        <v>0</v>
      </c>
      <c r="H254" s="308">
        <v>0</v>
      </c>
      <c r="I254" s="412">
        <f>C254*D254*(G254/30/$C$6)</f>
        <v>0</v>
      </c>
      <c r="J254" s="412">
        <f>C254*E254*(H254/30/$C$6)</f>
        <v>0</v>
      </c>
      <c r="K254" s="412"/>
    </row>
    <row r="255" spans="1:152" s="43" customFormat="1" ht="16.5" outlineLevel="1" thickBot="1" x14ac:dyDescent="0.3">
      <c r="A255" s="180"/>
      <c r="B255" s="180"/>
      <c r="C255" s="416">
        <f>SUM(C251:C254)</f>
        <v>1</v>
      </c>
      <c r="D255" s="180"/>
      <c r="E255" s="180"/>
      <c r="F255" s="180"/>
      <c r="G255" s="180"/>
      <c r="H255" s="180"/>
      <c r="I255" s="413">
        <f>SUM(I251:I254)</f>
        <v>0</v>
      </c>
      <c r="J255" s="414">
        <f>SUM(J251:J254)</f>
        <v>0</v>
      </c>
      <c r="K255" s="415">
        <f>1-I255-J255</f>
        <v>1</v>
      </c>
    </row>
    <row r="256" spans="1:152" outlineLevel="1" x14ac:dyDescent="0.25"/>
    <row r="257" spans="1:11" ht="18.75" x14ac:dyDescent="0.25">
      <c r="A257" s="177" t="s">
        <v>572</v>
      </c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</row>
    <row r="258" spans="1:11" outlineLevel="1" x14ac:dyDescent="0.25">
      <c r="A258" s="35"/>
      <c r="B258" s="60"/>
      <c r="C258" s="51"/>
      <c r="D258" s="51"/>
      <c r="E258" s="34"/>
      <c r="F258" s="40"/>
      <c r="G258" s="40"/>
    </row>
    <row r="259" spans="1:11" ht="15.75" outlineLevel="1" x14ac:dyDescent="0.25">
      <c r="A259" s="168" t="s">
        <v>573</v>
      </c>
      <c r="B259" s="222"/>
      <c r="C259" s="222"/>
      <c r="D259" s="222"/>
      <c r="E259" s="134"/>
      <c r="F259" s="202"/>
      <c r="G259" s="202"/>
    </row>
    <row r="260" spans="1:11" ht="78.75" outlineLevel="1" x14ac:dyDescent="0.25">
      <c r="A260" s="182"/>
      <c r="B260" s="531" t="s">
        <v>217</v>
      </c>
      <c r="C260" s="532"/>
      <c r="D260" s="535"/>
      <c r="E260" s="178" t="s">
        <v>216</v>
      </c>
      <c r="F260" s="206" t="s">
        <v>630</v>
      </c>
      <c r="G260" s="206" t="s">
        <v>585</v>
      </c>
    </row>
    <row r="261" spans="1:11" ht="15.75" outlineLevel="1" x14ac:dyDescent="0.25">
      <c r="A261" s="181">
        <v>1</v>
      </c>
      <c r="B261" s="545" t="s">
        <v>215</v>
      </c>
      <c r="C261" s="546"/>
      <c r="D261" s="547"/>
      <c r="E261" s="306"/>
      <c r="F261" s="305"/>
      <c r="G261" s="179">
        <f>E261*F261*'Вводные данные'!$C$6/1000</f>
        <v>0</v>
      </c>
    </row>
    <row r="262" spans="1:11" ht="12.75" customHeight="1" outlineLevel="1" x14ac:dyDescent="0.25">
      <c r="A262" s="181">
        <v>2</v>
      </c>
      <c r="B262" s="545" t="s">
        <v>214</v>
      </c>
      <c r="C262" s="546"/>
      <c r="D262" s="547"/>
      <c r="E262" s="306"/>
      <c r="F262" s="305"/>
      <c r="G262" s="179">
        <f>E262*F262*'Вводные данные'!$C$6/1000</f>
        <v>0</v>
      </c>
    </row>
    <row r="263" spans="1:11" outlineLevel="1" x14ac:dyDescent="0.25">
      <c r="A263" s="34"/>
      <c r="B263" s="52"/>
      <c r="C263" s="52"/>
      <c r="D263" s="52"/>
      <c r="E263" s="34"/>
      <c r="F263" s="41"/>
      <c r="G263" s="41"/>
    </row>
    <row r="264" spans="1:11" ht="15.75" outlineLevel="1" x14ac:dyDescent="0.25">
      <c r="A264" s="168" t="s">
        <v>574</v>
      </c>
      <c r="B264" s="134"/>
      <c r="C264" s="134"/>
      <c r="D264" s="134"/>
      <c r="E264" s="168"/>
      <c r="F264" s="406"/>
      <c r="G264" s="389"/>
    </row>
    <row r="265" spans="1:11" ht="115.5" customHeight="1" outlineLevel="1" x14ac:dyDescent="0.25">
      <c r="A265" s="181"/>
      <c r="B265" s="492" t="s">
        <v>213</v>
      </c>
      <c r="C265" s="558"/>
      <c r="D265" s="558"/>
      <c r="E265" s="559"/>
      <c r="F265" s="199" t="s">
        <v>631</v>
      </c>
      <c r="G265" s="178" t="s">
        <v>592</v>
      </c>
    </row>
    <row r="266" spans="1:11" ht="15.75" customHeight="1" outlineLevel="1" x14ac:dyDescent="0.25">
      <c r="A266" s="181"/>
      <c r="B266" s="539" t="s">
        <v>212</v>
      </c>
      <c r="C266" s="540"/>
      <c r="D266" s="540"/>
      <c r="E266" s="541"/>
      <c r="F266" s="212">
        <f>SUM(F267:F285)</f>
        <v>0</v>
      </c>
      <c r="G266" s="179">
        <f>F266/'Вводные данные'!F7/1000</f>
        <v>0</v>
      </c>
    </row>
    <row r="267" spans="1:11" ht="15.75" outlineLevel="1" x14ac:dyDescent="0.25">
      <c r="A267" s="181">
        <v>1</v>
      </c>
      <c r="B267" s="539" t="s">
        <v>211</v>
      </c>
      <c r="C267" s="540"/>
      <c r="D267" s="540"/>
      <c r="E267" s="541"/>
      <c r="F267" s="317"/>
      <c r="G267" s="179"/>
    </row>
    <row r="268" spans="1:11" ht="15.75" outlineLevel="1" x14ac:dyDescent="0.25">
      <c r="A268" s="181">
        <v>2</v>
      </c>
      <c r="B268" s="539" t="s">
        <v>210</v>
      </c>
      <c r="C268" s="540"/>
      <c r="D268" s="540"/>
      <c r="E268" s="541"/>
      <c r="F268" s="317"/>
      <c r="G268" s="179"/>
    </row>
    <row r="269" spans="1:11" ht="15.75" outlineLevel="1" x14ac:dyDescent="0.25">
      <c r="A269" s="181">
        <v>3</v>
      </c>
      <c r="B269" s="539" t="s">
        <v>209</v>
      </c>
      <c r="C269" s="540"/>
      <c r="D269" s="540"/>
      <c r="E269" s="541"/>
      <c r="F269" s="317"/>
      <c r="G269" s="179"/>
    </row>
    <row r="270" spans="1:11" ht="15.75" outlineLevel="1" x14ac:dyDescent="0.25">
      <c r="A270" s="181">
        <v>4</v>
      </c>
      <c r="B270" s="539" t="s">
        <v>208</v>
      </c>
      <c r="C270" s="540"/>
      <c r="D270" s="540"/>
      <c r="E270" s="541"/>
      <c r="F270" s="317"/>
      <c r="G270" s="179"/>
    </row>
    <row r="271" spans="1:11" ht="15.75" outlineLevel="1" x14ac:dyDescent="0.25">
      <c r="A271" s="181">
        <v>5</v>
      </c>
      <c r="B271" s="539" t="s">
        <v>207</v>
      </c>
      <c r="C271" s="540"/>
      <c r="D271" s="540"/>
      <c r="E271" s="541"/>
      <c r="F271" s="317"/>
      <c r="G271" s="179"/>
    </row>
    <row r="272" spans="1:11" ht="15.75" outlineLevel="1" x14ac:dyDescent="0.25">
      <c r="A272" s="181">
        <v>6</v>
      </c>
      <c r="B272" s="539" t="s">
        <v>206</v>
      </c>
      <c r="C272" s="540"/>
      <c r="D272" s="540"/>
      <c r="E272" s="541"/>
      <c r="F272" s="317"/>
      <c r="G272" s="179"/>
    </row>
    <row r="273" spans="1:11" ht="12.75" customHeight="1" outlineLevel="1" x14ac:dyDescent="0.25">
      <c r="A273" s="181">
        <v>7</v>
      </c>
      <c r="B273" s="539" t="s">
        <v>205</v>
      </c>
      <c r="C273" s="540"/>
      <c r="D273" s="540"/>
      <c r="E273" s="541"/>
      <c r="F273" s="317"/>
      <c r="G273" s="179"/>
    </row>
    <row r="274" spans="1:11" ht="15.75" outlineLevel="1" x14ac:dyDescent="0.25">
      <c r="A274" s="181">
        <v>8</v>
      </c>
      <c r="B274" s="539" t="s">
        <v>204</v>
      </c>
      <c r="C274" s="540"/>
      <c r="D274" s="540"/>
      <c r="E274" s="541"/>
      <c r="F274" s="317"/>
      <c r="G274" s="179"/>
    </row>
    <row r="275" spans="1:11" ht="12.75" customHeight="1" outlineLevel="1" x14ac:dyDescent="0.25">
      <c r="A275" s="181">
        <v>9</v>
      </c>
      <c r="B275" s="539" t="s">
        <v>203</v>
      </c>
      <c r="C275" s="540"/>
      <c r="D275" s="540"/>
      <c r="E275" s="541"/>
      <c r="F275" s="317"/>
      <c r="G275" s="179"/>
    </row>
    <row r="276" spans="1:11" ht="15.75" outlineLevel="1" x14ac:dyDescent="0.25">
      <c r="A276" s="181">
        <v>10</v>
      </c>
      <c r="B276" s="539" t="s">
        <v>202</v>
      </c>
      <c r="C276" s="540"/>
      <c r="D276" s="540"/>
      <c r="E276" s="541"/>
      <c r="F276" s="317"/>
      <c r="G276" s="179"/>
    </row>
    <row r="277" spans="1:11" ht="15.75" outlineLevel="1" x14ac:dyDescent="0.25">
      <c r="A277" s="181">
        <v>11</v>
      </c>
      <c r="B277" s="539" t="s">
        <v>201</v>
      </c>
      <c r="C277" s="540"/>
      <c r="D277" s="540"/>
      <c r="E277" s="541"/>
      <c r="F277" s="317"/>
      <c r="G277" s="179"/>
    </row>
    <row r="278" spans="1:11" ht="15.75" outlineLevel="1" x14ac:dyDescent="0.25">
      <c r="A278" s="181">
        <v>12</v>
      </c>
      <c r="B278" s="539" t="s">
        <v>200</v>
      </c>
      <c r="C278" s="540"/>
      <c r="D278" s="540"/>
      <c r="E278" s="541"/>
      <c r="F278" s="317"/>
      <c r="G278" s="179"/>
    </row>
    <row r="279" spans="1:11" ht="15.75" outlineLevel="1" x14ac:dyDescent="0.25">
      <c r="A279" s="181">
        <v>13</v>
      </c>
      <c r="B279" s="539" t="s">
        <v>199</v>
      </c>
      <c r="C279" s="540"/>
      <c r="D279" s="540"/>
      <c r="E279" s="541"/>
      <c r="F279" s="317"/>
      <c r="G279" s="179"/>
    </row>
    <row r="280" spans="1:11" ht="15.75" outlineLevel="1" x14ac:dyDescent="0.25">
      <c r="A280" s="181">
        <v>14</v>
      </c>
      <c r="B280" s="539" t="s">
        <v>198</v>
      </c>
      <c r="C280" s="540"/>
      <c r="D280" s="540"/>
      <c r="E280" s="541"/>
      <c r="F280" s="317"/>
      <c r="G280" s="179"/>
    </row>
    <row r="281" spans="1:11" ht="15.75" outlineLevel="1" x14ac:dyDescent="0.25">
      <c r="A281" s="181">
        <v>15</v>
      </c>
      <c r="B281" s="539" t="s">
        <v>197</v>
      </c>
      <c r="C281" s="540"/>
      <c r="D281" s="540"/>
      <c r="E281" s="541"/>
      <c r="F281" s="317"/>
      <c r="G281" s="179"/>
    </row>
    <row r="282" spans="1:11" ht="15.75" outlineLevel="1" x14ac:dyDescent="0.25">
      <c r="A282" s="181">
        <v>16</v>
      </c>
      <c r="B282" s="539" t="s">
        <v>196</v>
      </c>
      <c r="C282" s="540"/>
      <c r="D282" s="540"/>
      <c r="E282" s="541"/>
      <c r="F282" s="317"/>
      <c r="G282" s="179"/>
    </row>
    <row r="283" spans="1:11" ht="15.75" outlineLevel="1" x14ac:dyDescent="0.25">
      <c r="A283" s="181">
        <v>17</v>
      </c>
      <c r="B283" s="550" t="s">
        <v>75</v>
      </c>
      <c r="C283" s="551"/>
      <c r="D283" s="551"/>
      <c r="E283" s="552"/>
      <c r="F283" s="316"/>
      <c r="G283" s="179"/>
    </row>
    <row r="284" spans="1:11" ht="15.75" outlineLevel="1" x14ac:dyDescent="0.25">
      <c r="A284" s="181">
        <v>18</v>
      </c>
      <c r="B284" s="550" t="s">
        <v>75</v>
      </c>
      <c r="C284" s="551"/>
      <c r="D284" s="551"/>
      <c r="E284" s="552"/>
      <c r="F284" s="316"/>
      <c r="G284" s="179"/>
    </row>
    <row r="285" spans="1:11" ht="15.75" outlineLevel="1" x14ac:dyDescent="0.25">
      <c r="A285" s="181">
        <v>19</v>
      </c>
      <c r="B285" s="550" t="s">
        <v>75</v>
      </c>
      <c r="C285" s="551"/>
      <c r="D285" s="551"/>
      <c r="E285" s="552"/>
      <c r="F285" s="316"/>
      <c r="G285" s="179"/>
    </row>
    <row r="286" spans="1:11" outlineLevel="1" x14ac:dyDescent="0.25">
      <c r="A286" s="34"/>
      <c r="B286" s="52"/>
      <c r="C286" s="52"/>
      <c r="D286" s="52"/>
      <c r="E286" s="34"/>
      <c r="F286" s="41"/>
      <c r="G286" s="41"/>
    </row>
    <row r="287" spans="1:11" outlineLevel="1" x14ac:dyDescent="0.25"/>
    <row r="288" spans="1:11" ht="18.75" outlineLevel="1" x14ac:dyDescent="0.25">
      <c r="A288" s="130" t="s">
        <v>575</v>
      </c>
      <c r="B288" s="396"/>
      <c r="C288" s="396"/>
      <c r="D288" s="396"/>
      <c r="E288" s="396"/>
      <c r="F288" s="396"/>
      <c r="G288" s="396"/>
      <c r="H288" s="396"/>
      <c r="I288" s="396"/>
      <c r="J288" s="396"/>
      <c r="K288" s="396"/>
    </row>
    <row r="289" spans="1:11" ht="94.5" outlineLevel="1" x14ac:dyDescent="0.25">
      <c r="A289" s="182"/>
      <c r="B289" s="223" t="s">
        <v>195</v>
      </c>
      <c r="C289" s="178" t="s">
        <v>469</v>
      </c>
      <c r="D289" s="178" t="s">
        <v>470</v>
      </c>
      <c r="E289" s="178" t="s">
        <v>194</v>
      </c>
      <c r="F289" s="206" t="s">
        <v>598</v>
      </c>
      <c r="G289" s="206" t="s">
        <v>599</v>
      </c>
      <c r="H289" s="178" t="s">
        <v>473</v>
      </c>
    </row>
    <row r="290" spans="1:11" ht="15.75" outlineLevel="1" x14ac:dyDescent="0.25">
      <c r="A290" s="181">
        <v>1</v>
      </c>
      <c r="B290" s="185" t="s">
        <v>474</v>
      </c>
      <c r="C290" s="306"/>
      <c r="D290" s="306"/>
      <c r="E290" s="444"/>
      <c r="F290" s="405"/>
      <c r="G290" s="179">
        <f>F290/(12/'Вводные данные'!$C$6)/1000</f>
        <v>0</v>
      </c>
      <c r="H290" s="389"/>
    </row>
    <row r="291" spans="1:11" ht="15.75" outlineLevel="1" x14ac:dyDescent="0.25">
      <c r="A291" s="181">
        <v>2</v>
      </c>
      <c r="B291" s="185" t="s">
        <v>193</v>
      </c>
      <c r="C291" s="306"/>
      <c r="D291" s="306"/>
      <c r="E291" s="444"/>
      <c r="F291" s="405"/>
      <c r="G291" s="179">
        <f>F291/(12/'Вводные данные'!$C$6)/1000</f>
        <v>0</v>
      </c>
      <c r="H291" s="389"/>
    </row>
    <row r="292" spans="1:11" ht="15.75" outlineLevel="1" x14ac:dyDescent="0.25">
      <c r="A292" s="181">
        <v>3</v>
      </c>
      <c r="B292" s="185" t="s">
        <v>192</v>
      </c>
      <c r="C292" s="306"/>
      <c r="D292" s="306"/>
      <c r="E292" s="444"/>
      <c r="F292" s="405"/>
      <c r="G292" s="179">
        <f>F292/(12/'Вводные данные'!$C$6)/1000</f>
        <v>0</v>
      </c>
      <c r="H292" s="389"/>
    </row>
    <row r="293" spans="1:11" ht="15.75" outlineLevel="1" x14ac:dyDescent="0.25">
      <c r="A293" s="181">
        <v>4</v>
      </c>
      <c r="B293" s="185" t="s">
        <v>191</v>
      </c>
      <c r="C293" s="306"/>
      <c r="D293" s="306"/>
      <c r="E293" s="444"/>
      <c r="F293" s="405"/>
      <c r="G293" s="179">
        <f>F293/(12/'Вводные данные'!$C$6)/1000</f>
        <v>0</v>
      </c>
      <c r="H293" s="389"/>
    </row>
    <row r="294" spans="1:11" ht="15.75" outlineLevel="1" x14ac:dyDescent="0.25">
      <c r="A294" s="181">
        <v>5</v>
      </c>
      <c r="B294" s="185" t="s">
        <v>79</v>
      </c>
      <c r="C294" s="306"/>
      <c r="D294" s="306"/>
      <c r="E294" s="444"/>
      <c r="F294" s="305"/>
      <c r="G294" s="179">
        <f>F294/(12/'Вводные данные'!$C$6)/1000</f>
        <v>0</v>
      </c>
      <c r="H294" s="389"/>
    </row>
    <row r="295" spans="1:11" ht="15.75" outlineLevel="1" x14ac:dyDescent="0.25">
      <c r="A295" s="181">
        <v>6</v>
      </c>
      <c r="B295" s="185" t="s">
        <v>190</v>
      </c>
      <c r="C295" s="306"/>
      <c r="D295" s="306"/>
      <c r="E295" s="444"/>
      <c r="F295" s="305"/>
      <c r="G295" s="179">
        <f>F295/(12/'Вводные данные'!$C$6)/1000</f>
        <v>0</v>
      </c>
      <c r="H295" s="389"/>
    </row>
    <row r="296" spans="1:11" ht="47.25" outlineLevel="1" x14ac:dyDescent="0.25">
      <c r="A296" s="181">
        <v>7</v>
      </c>
      <c r="B296" s="198" t="s">
        <v>344</v>
      </c>
      <c r="C296" s="306"/>
      <c r="D296" s="306"/>
      <c r="E296" s="307">
        <v>0.1</v>
      </c>
      <c r="F296" s="407"/>
      <c r="G296" s="390"/>
      <c r="H296" s="389"/>
    </row>
    <row r="297" spans="1:11" ht="47.25" outlineLevel="1" x14ac:dyDescent="0.25">
      <c r="A297" s="181">
        <v>8</v>
      </c>
      <c r="B297" s="198" t="s">
        <v>345</v>
      </c>
      <c r="C297" s="318"/>
      <c r="D297" s="318">
        <v>600000</v>
      </c>
      <c r="E297" s="307">
        <v>0.1</v>
      </c>
      <c r="F297" s="179">
        <f>D297*E297</f>
        <v>60000</v>
      </c>
      <c r="G297" s="179">
        <f>F297/(12/'Вводные данные'!$C$6)/1000</f>
        <v>15</v>
      </c>
      <c r="H297" s="389"/>
    </row>
    <row r="298" spans="1:11" ht="15.75" outlineLevel="1" x14ac:dyDescent="0.25">
      <c r="A298" s="181">
        <v>9</v>
      </c>
      <c r="B298" s="185" t="s">
        <v>530</v>
      </c>
      <c r="C298" s="318"/>
      <c r="D298" s="318">
        <v>300000</v>
      </c>
      <c r="E298" s="322">
        <v>0.18</v>
      </c>
      <c r="F298" s="179">
        <f>D298*E298</f>
        <v>54000</v>
      </c>
      <c r="G298" s="179">
        <f>F298/(12/'Вводные данные'!$C$6)/1000</f>
        <v>13.5</v>
      </c>
      <c r="H298" s="306"/>
    </row>
    <row r="299" spans="1:11" ht="15.75" outlineLevel="1" x14ac:dyDescent="0.25">
      <c r="A299" s="134"/>
      <c r="B299" s="134"/>
      <c r="C299" s="134"/>
      <c r="D299" s="134"/>
      <c r="E299" s="134"/>
      <c r="F299" s="134"/>
      <c r="G299" s="134"/>
    </row>
    <row r="300" spans="1:11" ht="15.75" outlineLevel="1" x14ac:dyDescent="0.25">
      <c r="A300" s="134"/>
      <c r="B300" s="134"/>
      <c r="C300" s="134"/>
      <c r="D300" s="134"/>
      <c r="E300" s="134"/>
      <c r="F300" s="134"/>
      <c r="G300" s="134"/>
    </row>
    <row r="301" spans="1:11" ht="18.75" outlineLevel="1" x14ac:dyDescent="0.25">
      <c r="A301" s="130" t="s">
        <v>576</v>
      </c>
      <c r="B301" s="130"/>
      <c r="C301" s="396"/>
      <c r="D301" s="396"/>
      <c r="E301" s="396"/>
      <c r="F301" s="396"/>
      <c r="G301" s="396"/>
      <c r="H301" s="396"/>
      <c r="I301" s="396"/>
      <c r="J301" s="396"/>
      <c r="K301" s="396"/>
    </row>
    <row r="302" spans="1:11" ht="94.5" outlineLevel="1" x14ac:dyDescent="0.25">
      <c r="A302" s="185"/>
      <c r="B302" s="553" t="s">
        <v>189</v>
      </c>
      <c r="C302" s="554"/>
      <c r="D302" s="555"/>
      <c r="E302" s="178" t="s">
        <v>188</v>
      </c>
      <c r="F302" s="178" t="s">
        <v>616</v>
      </c>
      <c r="G302" s="178" t="s">
        <v>600</v>
      </c>
    </row>
    <row r="303" spans="1:11" ht="12.75" customHeight="1" outlineLevel="1" x14ac:dyDescent="0.25">
      <c r="A303" s="181">
        <v>1</v>
      </c>
      <c r="B303" s="545" t="s">
        <v>187</v>
      </c>
      <c r="C303" s="546"/>
      <c r="D303" s="547"/>
      <c r="E303" s="323">
        <v>0</v>
      </c>
      <c r="F303" s="305"/>
      <c r="G303" s="179">
        <f>E303*F303/1000</f>
        <v>0</v>
      </c>
    </row>
    <row r="304" spans="1:11" ht="12.75" customHeight="1" outlineLevel="1" x14ac:dyDescent="0.25">
      <c r="A304" s="181">
        <v>2</v>
      </c>
      <c r="B304" s="545" t="s">
        <v>186</v>
      </c>
      <c r="C304" s="546"/>
      <c r="D304" s="547"/>
      <c r="E304" s="323">
        <v>0</v>
      </c>
      <c r="F304" s="305"/>
      <c r="G304" s="179">
        <f>E304*F304/1000</f>
        <v>0</v>
      </c>
    </row>
    <row r="305" spans="1:152" ht="12.75" customHeight="1" outlineLevel="1" x14ac:dyDescent="0.25">
      <c r="A305" s="181">
        <v>3</v>
      </c>
      <c r="B305" s="545" t="s">
        <v>185</v>
      </c>
      <c r="C305" s="546"/>
      <c r="D305" s="547"/>
      <c r="E305" s="323">
        <v>0</v>
      </c>
      <c r="F305" s="305"/>
      <c r="G305" s="179">
        <f>E305*F305/1000</f>
        <v>0</v>
      </c>
    </row>
    <row r="306" spans="1:152" ht="12.75" customHeight="1" outlineLevel="1" x14ac:dyDescent="0.25">
      <c r="A306" s="181">
        <v>4</v>
      </c>
      <c r="B306" s="545" t="s">
        <v>184</v>
      </c>
      <c r="C306" s="546"/>
      <c r="D306" s="547"/>
      <c r="E306" s="450">
        <v>0.117767</v>
      </c>
      <c r="F306" s="305">
        <v>500000000</v>
      </c>
      <c r="G306" s="179">
        <f>E306*F306/1000</f>
        <v>58883.5</v>
      </c>
    </row>
    <row r="307" spans="1:152" outlineLevel="1" x14ac:dyDescent="0.25"/>
    <row r="308" spans="1:152" outlineLevel="1" x14ac:dyDescent="0.25"/>
    <row r="309" spans="1:152" outlineLevel="1" x14ac:dyDescent="0.25"/>
    <row r="310" spans="1:152" ht="18.75" x14ac:dyDescent="0.2">
      <c r="A310" s="130" t="s">
        <v>632</v>
      </c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</row>
    <row r="311" spans="1:152" outlineLevel="1" x14ac:dyDescent="0.2">
      <c r="B311" s="61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</row>
    <row r="312" spans="1:152" ht="16.5" outlineLevel="1" thickBot="1" x14ac:dyDescent="0.3">
      <c r="A312" s="556" t="s">
        <v>577</v>
      </c>
      <c r="B312" s="557"/>
      <c r="C312" s="227">
        <f>Расчет!D4</f>
        <v>43191</v>
      </c>
      <c r="D312" s="227">
        <f>Расчет!E4</f>
        <v>43282</v>
      </c>
      <c r="E312" s="227">
        <f>Расчет!F4</f>
        <v>43374</v>
      </c>
      <c r="F312" s="227">
        <f>Расчет!G4</f>
        <v>43466</v>
      </c>
      <c r="G312" s="227">
        <f>Расчет!H4</f>
        <v>43556</v>
      </c>
      <c r="H312" s="227">
        <f>Расчет!I4</f>
        <v>43647</v>
      </c>
      <c r="I312" s="227">
        <f>Расчет!J4</f>
        <v>43739</v>
      </c>
      <c r="J312" s="227">
        <f>Расчет!K4</f>
        <v>43831</v>
      </c>
      <c r="K312" s="227">
        <f>Расчет!L4</f>
        <v>43922</v>
      </c>
      <c r="L312" s="253">
        <f>Расчет!M4</f>
        <v>44013</v>
      </c>
      <c r="M312" s="253">
        <f>Расчет!N4</f>
        <v>44105</v>
      </c>
      <c r="N312" s="253">
        <f>Расчет!O4</f>
        <v>44197</v>
      </c>
      <c r="O312" s="253">
        <f>Расчет!P4</f>
        <v>44287</v>
      </c>
      <c r="P312" s="253">
        <f>Расчет!Q4</f>
        <v>44378</v>
      </c>
      <c r="Q312" s="253">
        <f>Расчет!R4</f>
        <v>44470</v>
      </c>
      <c r="R312" s="253">
        <f>Расчет!S4</f>
        <v>44562</v>
      </c>
      <c r="S312" s="253">
        <f>Расчет!T4</f>
        <v>44652</v>
      </c>
      <c r="T312" s="253">
        <f>Расчет!U4</f>
        <v>44743</v>
      </c>
      <c r="U312" s="253">
        <f>Расчет!V4</f>
        <v>44835</v>
      </c>
      <c r="V312" s="253">
        <f>Расчет!W4</f>
        <v>44927</v>
      </c>
      <c r="W312" s="253" t="str">
        <f>Расчет!X4</f>
        <v>N</v>
      </c>
      <c r="X312" s="253" t="str">
        <f>Расчет!Y4</f>
        <v>N</v>
      </c>
      <c r="Y312" s="253" t="str">
        <f>Расчет!Z4</f>
        <v>N</v>
      </c>
      <c r="Z312" s="253" t="str">
        <f>Расчет!AA4</f>
        <v>N</v>
      </c>
      <c r="AA312" s="253" t="str">
        <f>Расчет!AB4</f>
        <v>N</v>
      </c>
      <c r="AB312" s="253" t="str">
        <f>Расчет!AC4</f>
        <v>N</v>
      </c>
      <c r="AC312" s="253" t="str">
        <f>Расчет!AD4</f>
        <v>N</v>
      </c>
      <c r="AD312" s="253" t="str">
        <f>Расчет!AE4</f>
        <v>N</v>
      </c>
      <c r="AE312" s="253" t="str">
        <f>Расчет!AF4</f>
        <v>N</v>
      </c>
      <c r="AF312" s="253" t="str">
        <f>Расчет!AG4</f>
        <v>N</v>
      </c>
      <c r="AG312" s="253" t="str">
        <f>Расчет!AH4</f>
        <v>N</v>
      </c>
      <c r="AH312" s="253" t="str">
        <f>Расчет!AI4</f>
        <v>N</v>
      </c>
      <c r="AI312" s="253" t="str">
        <f>Расчет!AJ4</f>
        <v>N</v>
      </c>
      <c r="AJ312" s="253" t="str">
        <f>Расчет!AK4</f>
        <v>N</v>
      </c>
      <c r="AK312" s="253" t="str">
        <f>Расчет!AL4</f>
        <v>N</v>
      </c>
      <c r="AL312" s="253" t="str">
        <f>Расчет!AM4</f>
        <v>N</v>
      </c>
      <c r="AM312" s="253" t="str">
        <f>Расчет!AN4</f>
        <v>N</v>
      </c>
      <c r="AN312" s="253" t="str">
        <f>Расчет!AO4</f>
        <v>N</v>
      </c>
      <c r="AO312" s="253" t="str">
        <f>Расчет!AP4</f>
        <v>N</v>
      </c>
      <c r="AP312" s="253" t="str">
        <f>Расчет!AQ4</f>
        <v>N</v>
      </c>
      <c r="AQ312" s="253" t="str">
        <f>Расчет!AR4</f>
        <v>N</v>
      </c>
      <c r="AR312" s="253" t="str">
        <f>Расчет!AS4</f>
        <v>N</v>
      </c>
      <c r="AS312" s="253" t="str">
        <f>Расчет!AT4</f>
        <v>N</v>
      </c>
      <c r="AT312" s="253" t="str">
        <f>Расчет!AU4</f>
        <v>N</v>
      </c>
      <c r="AU312" s="253" t="str">
        <f>Расчет!AV4</f>
        <v>N</v>
      </c>
      <c r="AV312" s="253" t="str">
        <f>Расчет!AW4</f>
        <v>N</v>
      </c>
      <c r="AW312" s="253" t="str">
        <f>Расчет!AX4</f>
        <v>N</v>
      </c>
      <c r="AX312" s="253" t="str">
        <f>Расчет!AY4</f>
        <v>N</v>
      </c>
      <c r="AY312" s="253" t="str">
        <f>Расчет!AZ4</f>
        <v>N</v>
      </c>
      <c r="AZ312" s="253" t="str">
        <f>Расчет!BA4</f>
        <v>N</v>
      </c>
      <c r="BA312" s="253" t="str">
        <f>Расчет!BB4</f>
        <v>N</v>
      </c>
      <c r="BB312" s="253" t="str">
        <f>Расчет!BC4</f>
        <v>N</v>
      </c>
      <c r="BC312" s="253" t="str">
        <f>Расчет!BD4</f>
        <v>N</v>
      </c>
      <c r="BD312" s="253" t="str">
        <f>Расчет!BE4</f>
        <v>N</v>
      </c>
      <c r="BE312" s="253" t="str">
        <f>Расчет!BF4</f>
        <v>N</v>
      </c>
      <c r="BF312" s="253" t="str">
        <f>Расчет!BG4</f>
        <v>N</v>
      </c>
      <c r="BG312" s="253" t="str">
        <f>Расчет!BH4</f>
        <v>N</v>
      </c>
      <c r="BH312" s="253" t="str">
        <f>Расчет!BI4</f>
        <v>N</v>
      </c>
      <c r="BI312" s="253" t="str">
        <f>Расчет!BJ4</f>
        <v>N</v>
      </c>
      <c r="BJ312" s="253" t="str">
        <f>Расчет!BK4</f>
        <v>N</v>
      </c>
      <c r="BK312" s="253" t="str">
        <f>Расчет!BL4</f>
        <v>N</v>
      </c>
      <c r="BL312" s="253" t="str">
        <f>Расчет!BM4</f>
        <v>N</v>
      </c>
      <c r="BM312" s="253" t="str">
        <f>Расчет!BN4</f>
        <v>N</v>
      </c>
      <c r="BN312" s="253" t="str">
        <f>Расчет!BO4</f>
        <v>N</v>
      </c>
      <c r="BO312" s="253" t="str">
        <f>Расчет!BP4</f>
        <v>N</v>
      </c>
      <c r="BP312" s="253" t="str">
        <f>Расчет!BQ4</f>
        <v>N</v>
      </c>
      <c r="BQ312" s="253" t="str">
        <f>Расчет!BR4</f>
        <v>N</v>
      </c>
      <c r="BR312" s="253" t="str">
        <f>Расчет!BS4</f>
        <v>N</v>
      </c>
      <c r="BS312" s="253" t="str">
        <f>Расчет!BT4</f>
        <v>N</v>
      </c>
      <c r="BT312" s="253" t="str">
        <f>Расчет!BU4</f>
        <v>N</v>
      </c>
      <c r="BU312" s="253" t="str">
        <f>Расчет!BV4</f>
        <v>N</v>
      </c>
      <c r="BV312" s="253" t="str">
        <f>Расчет!BW4</f>
        <v>N</v>
      </c>
      <c r="BW312" s="253" t="str">
        <f>Расчет!BX4</f>
        <v>N</v>
      </c>
      <c r="BX312" s="253" t="str">
        <f>Расчет!BY4</f>
        <v>N</v>
      </c>
      <c r="BY312" s="253" t="str">
        <f>Расчет!BZ4</f>
        <v>N</v>
      </c>
      <c r="BZ312" s="253" t="str">
        <f>Расчет!CA4</f>
        <v>N</v>
      </c>
      <c r="CA312" s="253" t="str">
        <f>Расчет!CB4</f>
        <v>N</v>
      </c>
      <c r="CB312" s="253" t="str">
        <f>Расчет!CC4</f>
        <v>N</v>
      </c>
      <c r="CC312" s="253" t="str">
        <f>Расчет!CD4</f>
        <v>N</v>
      </c>
      <c r="CD312" s="253" t="str">
        <f>Расчет!CE4</f>
        <v>N</v>
      </c>
      <c r="CE312" s="253" t="str">
        <f>Расчет!CF4</f>
        <v>N</v>
      </c>
      <c r="CF312" s="253" t="str">
        <f>Расчет!CG4</f>
        <v>N</v>
      </c>
      <c r="CG312" s="253" t="str">
        <f>Расчет!CH4</f>
        <v>N</v>
      </c>
      <c r="CH312" s="253" t="str">
        <f>Расчет!CI4</f>
        <v>N</v>
      </c>
      <c r="CI312" s="253" t="str">
        <f>Расчет!CJ4</f>
        <v>N</v>
      </c>
      <c r="CJ312" s="253" t="str">
        <f>Расчет!CK4</f>
        <v>N</v>
      </c>
      <c r="CK312" s="253" t="str">
        <f>Расчет!CL4</f>
        <v>N</v>
      </c>
      <c r="CL312" s="253" t="str">
        <f>Расчет!CM4</f>
        <v>N</v>
      </c>
      <c r="CM312" s="253" t="str">
        <f>Расчет!CN4</f>
        <v>N</v>
      </c>
      <c r="CN312" s="253" t="str">
        <f>Расчет!CO4</f>
        <v>N</v>
      </c>
      <c r="CO312" s="253" t="str">
        <f>Расчет!CP4</f>
        <v>N</v>
      </c>
      <c r="CP312" s="253" t="str">
        <f>Расчет!CQ4</f>
        <v>N</v>
      </c>
      <c r="CQ312" s="253" t="str">
        <f>Расчет!CR4</f>
        <v>N</v>
      </c>
      <c r="CR312" s="253" t="str">
        <f>Расчет!CS4</f>
        <v>N</v>
      </c>
      <c r="CS312" s="253" t="str">
        <f>Расчет!CT4</f>
        <v>N</v>
      </c>
      <c r="CT312" s="253" t="str">
        <f>Расчет!CU4</f>
        <v>N</v>
      </c>
      <c r="CU312" s="253" t="str">
        <f>Расчет!CV4</f>
        <v>N</v>
      </c>
      <c r="CV312" s="253" t="str">
        <f>Расчет!CW4</f>
        <v>N</v>
      </c>
      <c r="CW312" s="253" t="str">
        <f>Расчет!CX4</f>
        <v>N</v>
      </c>
      <c r="CX312" s="253" t="str">
        <f>Расчет!CY4</f>
        <v>N</v>
      </c>
      <c r="CY312" s="253" t="str">
        <f>Расчет!CZ4</f>
        <v>N</v>
      </c>
      <c r="CZ312" s="253" t="str">
        <f>Расчет!DA4</f>
        <v>N</v>
      </c>
      <c r="DA312" s="253" t="str">
        <f>Расчет!DB4</f>
        <v>N</v>
      </c>
      <c r="DB312" s="253" t="str">
        <f>Расчет!DC4</f>
        <v>N</v>
      </c>
      <c r="DC312" s="253" t="str">
        <f>Расчет!DD4</f>
        <v>N</v>
      </c>
      <c r="DD312" s="253" t="str">
        <f>Расчет!DE4</f>
        <v>N</v>
      </c>
      <c r="DE312" s="253" t="str">
        <f>Расчет!DF4</f>
        <v>N</v>
      </c>
      <c r="DF312" s="253" t="str">
        <f>Расчет!DG4</f>
        <v>N</v>
      </c>
      <c r="DG312" s="253" t="str">
        <f>Расчет!DH4</f>
        <v>N</v>
      </c>
      <c r="DH312" s="253" t="str">
        <f>Расчет!DI4</f>
        <v>N</v>
      </c>
      <c r="DI312" s="253" t="str">
        <f>Расчет!DJ4</f>
        <v>N</v>
      </c>
      <c r="DJ312" s="253" t="str">
        <f>Расчет!DK4</f>
        <v>N</v>
      </c>
      <c r="DK312" s="253" t="str">
        <f>Расчет!DL4</f>
        <v>N</v>
      </c>
      <c r="DL312" s="253" t="str">
        <f>Расчет!DM4</f>
        <v>N</v>
      </c>
      <c r="DM312" s="253" t="str">
        <f>Расчет!DN4</f>
        <v>N</v>
      </c>
      <c r="DN312" s="253" t="str">
        <f>Расчет!DO4</f>
        <v>N</v>
      </c>
      <c r="DO312" s="253" t="str">
        <f>Расчет!DP4</f>
        <v>N</v>
      </c>
      <c r="DP312" s="253" t="str">
        <f>Расчет!DQ4</f>
        <v>N</v>
      </c>
      <c r="DQ312" s="253" t="str">
        <f>Расчет!DR4</f>
        <v>N</v>
      </c>
      <c r="DR312" s="253" t="str">
        <f>Расчет!DS4</f>
        <v>N</v>
      </c>
      <c r="DS312" s="253" t="str">
        <f>Расчет!DT4</f>
        <v>N</v>
      </c>
      <c r="DT312" s="253" t="str">
        <f>Расчет!DU4</f>
        <v>N</v>
      </c>
      <c r="DU312" s="253" t="str">
        <f>Расчет!DV4</f>
        <v>N</v>
      </c>
      <c r="DV312" s="253" t="str">
        <f>Расчет!DW4</f>
        <v>N</v>
      </c>
      <c r="DW312" s="253" t="str">
        <f>Расчет!DX4</f>
        <v>N</v>
      </c>
      <c r="DX312" s="253" t="str">
        <f>Расчет!DY4</f>
        <v>N</v>
      </c>
      <c r="DY312" s="253" t="str">
        <f>Расчет!DZ4</f>
        <v>N</v>
      </c>
      <c r="DZ312" s="253" t="str">
        <f>Расчет!EA4</f>
        <v>N</v>
      </c>
      <c r="EA312" s="253" t="str">
        <f>Расчет!EB4</f>
        <v>N</v>
      </c>
      <c r="EB312" s="253" t="str">
        <f>Расчет!EC4</f>
        <v>N</v>
      </c>
      <c r="EC312" s="253" t="str">
        <f>Расчет!ED4</f>
        <v>N</v>
      </c>
      <c r="ED312" s="253" t="str">
        <f>Расчет!EE4</f>
        <v>N</v>
      </c>
      <c r="EE312" s="253" t="str">
        <f>Расчет!EF4</f>
        <v>N</v>
      </c>
      <c r="EF312" s="253" t="str">
        <f>Расчет!EG4</f>
        <v>N</v>
      </c>
      <c r="EG312" s="253" t="str">
        <f>Расчет!EH4</f>
        <v>N</v>
      </c>
      <c r="EH312" s="253" t="str">
        <f>Расчет!EI4</f>
        <v>N</v>
      </c>
      <c r="EI312" s="253" t="str">
        <f>Расчет!EJ4</f>
        <v>N</v>
      </c>
      <c r="EJ312" s="253" t="str">
        <f>Расчет!EK4</f>
        <v>N</v>
      </c>
      <c r="EK312" s="253" t="str">
        <f>Расчет!EL4</f>
        <v>N</v>
      </c>
      <c r="EL312" s="253" t="str">
        <f>Расчет!EM4</f>
        <v>N</v>
      </c>
      <c r="EM312" s="253" t="str">
        <f>Расчет!EN4</f>
        <v>N</v>
      </c>
      <c r="EN312" s="253" t="str">
        <f>Расчет!EO4</f>
        <v>N</v>
      </c>
      <c r="EO312" s="253" t="str">
        <f>Расчет!EP4</f>
        <v>N</v>
      </c>
      <c r="EP312" s="253" t="str">
        <f>Расчет!EQ4</f>
        <v>N</v>
      </c>
      <c r="EQ312" s="253" t="str">
        <f>Расчет!ER4</f>
        <v>N</v>
      </c>
      <c r="ER312" s="253" t="str">
        <f>Расчет!ES4</f>
        <v>N</v>
      </c>
      <c r="ES312" s="253" t="str">
        <f>Расчет!ET4</f>
        <v>N</v>
      </c>
      <c r="ET312" s="253" t="str">
        <f>Расчет!EU4</f>
        <v>N</v>
      </c>
      <c r="EU312" s="253" t="str">
        <f>Расчет!EV4</f>
        <v>N</v>
      </c>
      <c r="EV312" s="253" t="str">
        <f>Расчет!EW4</f>
        <v>N</v>
      </c>
    </row>
    <row r="313" spans="1:152" ht="15.75" outlineLevel="1" x14ac:dyDescent="0.25">
      <c r="A313" s="224">
        <v>1</v>
      </c>
      <c r="B313" s="228" t="s">
        <v>182</v>
      </c>
      <c r="C313" s="324"/>
      <c r="D313" s="324"/>
      <c r="E313" s="324"/>
      <c r="F313" s="324"/>
      <c r="G313" s="324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  <c r="T313" s="324"/>
      <c r="U313" s="324"/>
      <c r="V313" s="324"/>
      <c r="W313" s="324"/>
      <c r="X313" s="324"/>
      <c r="Y313" s="324"/>
      <c r="Z313" s="324"/>
      <c r="AA313" s="324"/>
      <c r="AB313" s="324"/>
      <c r="AC313" s="324"/>
      <c r="AD313" s="324"/>
      <c r="AE313" s="324"/>
      <c r="AF313" s="324"/>
      <c r="AG313" s="324"/>
      <c r="AH313" s="324"/>
      <c r="AI313" s="324"/>
      <c r="AJ313" s="324"/>
      <c r="AK313" s="324"/>
      <c r="AL313" s="324"/>
      <c r="AM313" s="324"/>
      <c r="AN313" s="324"/>
      <c r="AO313" s="324"/>
      <c r="AP313" s="324"/>
      <c r="AQ313" s="324"/>
      <c r="AR313" s="324"/>
      <c r="AS313" s="324"/>
      <c r="AT313" s="324"/>
      <c r="AU313" s="324"/>
      <c r="AV313" s="324"/>
      <c r="AW313" s="324"/>
      <c r="AX313" s="324"/>
      <c r="AY313" s="324"/>
      <c r="AZ313" s="324"/>
      <c r="BA313" s="324"/>
      <c r="BB313" s="324"/>
      <c r="BC313" s="324"/>
      <c r="BD313" s="324"/>
      <c r="BE313" s="324"/>
      <c r="BF313" s="324"/>
      <c r="BG313" s="324"/>
      <c r="BH313" s="324"/>
      <c r="BI313" s="324"/>
      <c r="BJ313" s="324"/>
      <c r="BK313" s="324"/>
      <c r="BL313" s="324"/>
      <c r="BM313" s="324"/>
      <c r="BN313" s="324"/>
      <c r="BO313" s="324"/>
      <c r="BP313" s="324"/>
      <c r="BQ313" s="324"/>
      <c r="BR313" s="324"/>
      <c r="BS313" s="324"/>
      <c r="BT313" s="324"/>
      <c r="BU313" s="324"/>
      <c r="BV313" s="324"/>
      <c r="BW313" s="324"/>
      <c r="BX313" s="324"/>
      <c r="BY313" s="324"/>
      <c r="BZ313" s="324"/>
      <c r="CA313" s="324"/>
      <c r="CB313" s="324"/>
      <c r="CC313" s="324"/>
      <c r="CD313" s="324"/>
      <c r="CE313" s="324"/>
      <c r="CF313" s="324"/>
      <c r="CG313" s="324"/>
      <c r="CH313" s="324"/>
      <c r="CI313" s="324"/>
      <c r="CJ313" s="324"/>
      <c r="CK313" s="324"/>
      <c r="CL313" s="324"/>
      <c r="CM313" s="324"/>
      <c r="CN313" s="324"/>
      <c r="CO313" s="324"/>
      <c r="CP313" s="324"/>
      <c r="CQ313" s="324"/>
      <c r="CR313" s="324"/>
      <c r="CS313" s="324"/>
      <c r="CT313" s="324"/>
      <c r="CU313" s="324"/>
      <c r="CV313" s="324"/>
      <c r="CW313" s="324"/>
      <c r="CX313" s="324"/>
      <c r="CY313" s="324"/>
      <c r="CZ313" s="324"/>
      <c r="DA313" s="324"/>
      <c r="DB313" s="324"/>
      <c r="DC313" s="324"/>
      <c r="DD313" s="324"/>
      <c r="DE313" s="324"/>
      <c r="DF313" s="324"/>
      <c r="DG313" s="324"/>
      <c r="DH313" s="324"/>
      <c r="DI313" s="324"/>
      <c r="DJ313" s="324"/>
      <c r="DK313" s="324"/>
      <c r="DL313" s="324"/>
      <c r="DM313" s="324"/>
      <c r="DN313" s="324"/>
      <c r="DO313" s="324"/>
      <c r="DP313" s="324"/>
      <c r="DQ313" s="324"/>
      <c r="DR313" s="324"/>
      <c r="DS313" s="324"/>
      <c r="DT313" s="324"/>
      <c r="DU313" s="324"/>
      <c r="DV313" s="324"/>
      <c r="DW313" s="324"/>
      <c r="DX313" s="324"/>
      <c r="DY313" s="324"/>
      <c r="DZ313" s="324"/>
      <c r="EA313" s="324"/>
      <c r="EB313" s="324"/>
      <c r="EC313" s="324"/>
      <c r="ED313" s="324"/>
      <c r="EE313" s="324"/>
      <c r="EF313" s="324"/>
      <c r="EG313" s="324"/>
      <c r="EH313" s="324"/>
      <c r="EI313" s="324"/>
      <c r="EJ313" s="324"/>
      <c r="EK313" s="324"/>
      <c r="EL313" s="324"/>
      <c r="EM313" s="324"/>
      <c r="EN313" s="324"/>
      <c r="EO313" s="324"/>
      <c r="EP313" s="324"/>
      <c r="EQ313" s="324"/>
      <c r="ER313" s="324"/>
      <c r="ES313" s="324"/>
      <c r="ET313" s="324"/>
      <c r="EU313" s="324"/>
      <c r="EV313" s="324"/>
    </row>
    <row r="314" spans="1:152" ht="31.5" outlineLevel="1" x14ac:dyDescent="0.25">
      <c r="A314" s="181">
        <v>2</v>
      </c>
      <c r="B314" s="230" t="s">
        <v>181</v>
      </c>
      <c r="C314" s="324"/>
      <c r="D314" s="324"/>
      <c r="E314" s="324"/>
      <c r="F314" s="324"/>
      <c r="G314" s="32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  <c r="T314" s="324"/>
      <c r="U314" s="324"/>
      <c r="V314" s="324"/>
      <c r="W314" s="324"/>
      <c r="X314" s="324"/>
      <c r="Y314" s="324"/>
      <c r="Z314" s="324"/>
      <c r="AA314" s="324"/>
      <c r="AB314" s="324"/>
      <c r="AC314" s="324"/>
      <c r="AD314" s="324"/>
      <c r="AE314" s="324"/>
      <c r="AF314" s="324"/>
      <c r="AG314" s="324"/>
      <c r="AH314" s="324"/>
      <c r="AI314" s="324"/>
      <c r="AJ314" s="324"/>
      <c r="AK314" s="324"/>
      <c r="AL314" s="324"/>
      <c r="AM314" s="324"/>
      <c r="AN314" s="324"/>
      <c r="AO314" s="324"/>
      <c r="AP314" s="324"/>
      <c r="AQ314" s="324"/>
      <c r="AR314" s="324"/>
      <c r="AS314" s="324"/>
      <c r="AT314" s="324"/>
      <c r="AU314" s="324"/>
      <c r="AV314" s="324"/>
      <c r="AW314" s="324"/>
      <c r="AX314" s="324"/>
      <c r="AY314" s="324"/>
      <c r="AZ314" s="324"/>
      <c r="BA314" s="324"/>
      <c r="BB314" s="324"/>
      <c r="BC314" s="324"/>
      <c r="BD314" s="324"/>
      <c r="BE314" s="324"/>
      <c r="BF314" s="324"/>
      <c r="BG314" s="324"/>
      <c r="BH314" s="324"/>
      <c r="BI314" s="324"/>
      <c r="BJ314" s="324"/>
      <c r="BK314" s="324"/>
      <c r="BL314" s="324"/>
      <c r="BM314" s="324"/>
      <c r="BN314" s="324"/>
      <c r="BO314" s="324"/>
      <c r="BP314" s="324"/>
      <c r="BQ314" s="324"/>
      <c r="BR314" s="324"/>
      <c r="BS314" s="324"/>
      <c r="BT314" s="324"/>
      <c r="BU314" s="324"/>
      <c r="BV314" s="324"/>
      <c r="BW314" s="324"/>
      <c r="BX314" s="324"/>
      <c r="BY314" s="324"/>
      <c r="BZ314" s="324"/>
      <c r="CA314" s="324"/>
      <c r="CB314" s="324"/>
      <c r="CC314" s="324"/>
      <c r="CD314" s="324"/>
      <c r="CE314" s="324"/>
      <c r="CF314" s="324"/>
      <c r="CG314" s="324"/>
      <c r="CH314" s="324"/>
      <c r="CI314" s="324"/>
      <c r="CJ314" s="324"/>
      <c r="CK314" s="324"/>
      <c r="CL314" s="324"/>
      <c r="CM314" s="324"/>
      <c r="CN314" s="324"/>
      <c r="CO314" s="324"/>
      <c r="CP314" s="324"/>
      <c r="CQ314" s="324"/>
      <c r="CR314" s="324"/>
      <c r="CS314" s="324"/>
      <c r="CT314" s="324"/>
      <c r="CU314" s="324"/>
      <c r="CV314" s="324"/>
      <c r="CW314" s="324"/>
      <c r="CX314" s="324"/>
      <c r="CY314" s="324"/>
      <c r="CZ314" s="324"/>
      <c r="DA314" s="324"/>
      <c r="DB314" s="324"/>
      <c r="DC314" s="324"/>
      <c r="DD314" s="324"/>
      <c r="DE314" s="324"/>
      <c r="DF314" s="324"/>
      <c r="DG314" s="324"/>
      <c r="DH314" s="324"/>
      <c r="DI314" s="324"/>
      <c r="DJ314" s="324"/>
      <c r="DK314" s="324"/>
      <c r="DL314" s="324"/>
      <c r="DM314" s="324"/>
      <c r="DN314" s="324"/>
      <c r="DO314" s="324"/>
      <c r="DP314" s="324"/>
      <c r="DQ314" s="324"/>
      <c r="DR314" s="324"/>
      <c r="DS314" s="324"/>
      <c r="DT314" s="324"/>
      <c r="DU314" s="324"/>
      <c r="DV314" s="324"/>
      <c r="DW314" s="324"/>
      <c r="DX314" s="324"/>
      <c r="DY314" s="324"/>
      <c r="DZ314" s="324"/>
      <c r="EA314" s="324"/>
      <c r="EB314" s="324"/>
      <c r="EC314" s="324"/>
      <c r="ED314" s="324"/>
      <c r="EE314" s="324"/>
      <c r="EF314" s="324"/>
      <c r="EG314" s="324"/>
      <c r="EH314" s="324"/>
      <c r="EI314" s="324"/>
      <c r="EJ314" s="324"/>
      <c r="EK314" s="324"/>
      <c r="EL314" s="324"/>
      <c r="EM314" s="324"/>
      <c r="EN314" s="324"/>
      <c r="EO314" s="324"/>
      <c r="EP314" s="324"/>
      <c r="EQ314" s="324"/>
      <c r="ER314" s="324"/>
      <c r="ES314" s="324"/>
      <c r="ET314" s="324"/>
      <c r="EU314" s="324"/>
      <c r="EV314" s="324"/>
    </row>
    <row r="315" spans="1:152" ht="15.75" outlineLevel="1" x14ac:dyDescent="0.25">
      <c r="A315" s="181">
        <v>3</v>
      </c>
      <c r="B315" s="431" t="s">
        <v>601</v>
      </c>
      <c r="C315" s="324"/>
      <c r="D315" s="324"/>
      <c r="E315" s="324"/>
      <c r="F315" s="324"/>
      <c r="G315" s="324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  <c r="T315" s="324"/>
      <c r="U315" s="324"/>
      <c r="V315" s="324"/>
      <c r="W315" s="324"/>
      <c r="X315" s="324"/>
      <c r="Y315" s="324"/>
      <c r="Z315" s="324"/>
      <c r="AA315" s="324"/>
      <c r="AB315" s="324"/>
      <c r="AC315" s="324"/>
      <c r="AD315" s="324"/>
      <c r="AE315" s="324"/>
      <c r="AF315" s="324"/>
      <c r="AG315" s="324"/>
      <c r="AH315" s="324"/>
      <c r="AI315" s="324"/>
      <c r="AJ315" s="324"/>
      <c r="AK315" s="324"/>
      <c r="AL315" s="324"/>
      <c r="AM315" s="324"/>
      <c r="AN315" s="324"/>
      <c r="AO315" s="324"/>
      <c r="AP315" s="324"/>
      <c r="AQ315" s="324"/>
      <c r="AR315" s="324"/>
      <c r="AS315" s="324"/>
      <c r="AT315" s="324"/>
      <c r="AU315" s="324"/>
      <c r="AV315" s="324"/>
      <c r="AW315" s="324"/>
      <c r="AX315" s="324"/>
      <c r="AY315" s="324"/>
      <c r="AZ315" s="324"/>
      <c r="BA315" s="324"/>
      <c r="BB315" s="324"/>
      <c r="BC315" s="324"/>
      <c r="BD315" s="324"/>
      <c r="BE315" s="324"/>
      <c r="BF315" s="324"/>
      <c r="BG315" s="324"/>
      <c r="BH315" s="324"/>
      <c r="BI315" s="324"/>
      <c r="BJ315" s="324"/>
      <c r="BK315" s="324"/>
      <c r="BL315" s="324"/>
      <c r="BM315" s="324"/>
      <c r="BN315" s="324"/>
      <c r="BO315" s="324"/>
      <c r="BP315" s="324"/>
      <c r="BQ315" s="324"/>
      <c r="BR315" s="324"/>
      <c r="BS315" s="324"/>
      <c r="BT315" s="324"/>
      <c r="BU315" s="324"/>
      <c r="BV315" s="324"/>
      <c r="BW315" s="324"/>
      <c r="BX315" s="324"/>
      <c r="BY315" s="324"/>
      <c r="BZ315" s="324"/>
      <c r="CA315" s="324"/>
      <c r="CB315" s="324"/>
      <c r="CC315" s="324"/>
      <c r="CD315" s="324"/>
      <c r="CE315" s="324"/>
      <c r="CF315" s="324"/>
      <c r="CG315" s="324"/>
      <c r="CH315" s="324"/>
      <c r="CI315" s="324"/>
      <c r="CJ315" s="324"/>
      <c r="CK315" s="324"/>
      <c r="CL315" s="324"/>
      <c r="CM315" s="324"/>
      <c r="CN315" s="324"/>
      <c r="CO315" s="324"/>
      <c r="CP315" s="324"/>
      <c r="CQ315" s="324"/>
      <c r="CR315" s="324"/>
      <c r="CS315" s="324"/>
      <c r="CT315" s="324"/>
      <c r="CU315" s="324"/>
      <c r="CV315" s="324"/>
      <c r="CW315" s="324"/>
      <c r="CX315" s="324"/>
      <c r="CY315" s="324"/>
      <c r="CZ315" s="324"/>
      <c r="DA315" s="324"/>
      <c r="DB315" s="324"/>
      <c r="DC315" s="324"/>
      <c r="DD315" s="324"/>
      <c r="DE315" s="324"/>
      <c r="DF315" s="324"/>
      <c r="DG315" s="324"/>
      <c r="DH315" s="324"/>
      <c r="DI315" s="324"/>
      <c r="DJ315" s="324"/>
      <c r="DK315" s="324"/>
      <c r="DL315" s="324"/>
      <c r="DM315" s="324"/>
      <c r="DN315" s="324"/>
      <c r="DO315" s="324"/>
      <c r="DP315" s="324"/>
      <c r="DQ315" s="324"/>
      <c r="DR315" s="324"/>
      <c r="DS315" s="324"/>
      <c r="DT315" s="324"/>
      <c r="DU315" s="324"/>
      <c r="DV315" s="324"/>
      <c r="DW315" s="324"/>
      <c r="DX315" s="324"/>
      <c r="DY315" s="324"/>
      <c r="DZ315" s="324"/>
      <c r="EA315" s="324"/>
      <c r="EB315" s="324"/>
      <c r="EC315" s="324"/>
      <c r="ED315" s="324"/>
      <c r="EE315" s="324"/>
      <c r="EF315" s="324"/>
      <c r="EG315" s="324"/>
      <c r="EH315" s="324"/>
      <c r="EI315" s="324"/>
      <c r="EJ315" s="324"/>
      <c r="EK315" s="324"/>
      <c r="EL315" s="324"/>
      <c r="EM315" s="324"/>
      <c r="EN315" s="324"/>
      <c r="EO315" s="324"/>
      <c r="EP315" s="324"/>
      <c r="EQ315" s="324"/>
      <c r="ER315" s="324"/>
      <c r="ES315" s="324"/>
      <c r="ET315" s="324"/>
      <c r="EU315" s="324"/>
      <c r="EV315" s="324"/>
    </row>
    <row r="316" spans="1:152" ht="16.5" outlineLevel="1" thickBot="1" x14ac:dyDescent="0.3">
      <c r="A316" s="225"/>
      <c r="B316" s="432"/>
      <c r="C316" s="325"/>
      <c r="D316" s="325"/>
      <c r="E316" s="325"/>
      <c r="F316" s="325"/>
      <c r="G316" s="325"/>
      <c r="H316" s="325"/>
      <c r="I316" s="325"/>
      <c r="J316" s="325"/>
      <c r="K316" s="325"/>
      <c r="L316" s="325"/>
      <c r="M316" s="325"/>
      <c r="N316" s="325"/>
      <c r="O316" s="325"/>
      <c r="P316" s="325"/>
      <c r="Q316" s="325"/>
      <c r="R316" s="325"/>
      <c r="S316" s="325"/>
      <c r="T316" s="325"/>
      <c r="U316" s="325"/>
      <c r="V316" s="325"/>
      <c r="W316" s="325"/>
      <c r="X316" s="325"/>
      <c r="Y316" s="325"/>
      <c r="Z316" s="325"/>
      <c r="AA316" s="325"/>
      <c r="AB316" s="325"/>
      <c r="AC316" s="325"/>
      <c r="AD316" s="325"/>
      <c r="AE316" s="325"/>
      <c r="AF316" s="325"/>
      <c r="AG316" s="325"/>
      <c r="AH316" s="325"/>
      <c r="AI316" s="325"/>
      <c r="AJ316" s="325"/>
      <c r="AK316" s="325"/>
      <c r="AL316" s="325"/>
      <c r="AM316" s="325"/>
      <c r="AN316" s="325"/>
      <c r="AO316" s="325"/>
      <c r="AP316" s="325"/>
      <c r="AQ316" s="325"/>
      <c r="AR316" s="325"/>
      <c r="AS316" s="325"/>
      <c r="AT316" s="325"/>
      <c r="AU316" s="325"/>
      <c r="AV316" s="325"/>
      <c r="AW316" s="325"/>
      <c r="AX316" s="325"/>
      <c r="AY316" s="325"/>
      <c r="AZ316" s="325"/>
      <c r="BA316" s="325"/>
      <c r="BB316" s="325"/>
      <c r="BC316" s="325"/>
      <c r="BD316" s="325"/>
      <c r="BE316" s="325"/>
      <c r="BF316" s="325"/>
      <c r="BG316" s="325"/>
      <c r="BH316" s="325"/>
      <c r="BI316" s="325"/>
      <c r="BJ316" s="325"/>
      <c r="BK316" s="325"/>
      <c r="BL316" s="325"/>
      <c r="BM316" s="325"/>
      <c r="BN316" s="325"/>
      <c r="BO316" s="325"/>
      <c r="BP316" s="325"/>
      <c r="BQ316" s="325"/>
      <c r="BR316" s="325"/>
      <c r="BS316" s="325"/>
      <c r="BT316" s="325"/>
      <c r="BU316" s="325"/>
      <c r="BV316" s="325"/>
      <c r="BW316" s="325"/>
      <c r="BX316" s="325"/>
      <c r="BY316" s="325"/>
      <c r="BZ316" s="325"/>
      <c r="CA316" s="325"/>
      <c r="CB316" s="325"/>
      <c r="CC316" s="325"/>
      <c r="CD316" s="325"/>
      <c r="CE316" s="325"/>
      <c r="CF316" s="325"/>
      <c r="CG316" s="325"/>
      <c r="CH316" s="325"/>
      <c r="CI316" s="325"/>
      <c r="CJ316" s="325"/>
      <c r="CK316" s="325"/>
      <c r="CL316" s="325"/>
      <c r="CM316" s="325"/>
      <c r="CN316" s="325"/>
      <c r="CO316" s="325"/>
      <c r="CP316" s="325"/>
      <c r="CQ316" s="325"/>
      <c r="CR316" s="325"/>
      <c r="CS316" s="325"/>
      <c r="CT316" s="325"/>
      <c r="CU316" s="325"/>
      <c r="CV316" s="325"/>
      <c r="CW316" s="325"/>
      <c r="CX316" s="325"/>
      <c r="CY316" s="325"/>
      <c r="CZ316" s="325"/>
      <c r="DA316" s="325"/>
      <c r="DB316" s="325"/>
      <c r="DC316" s="325"/>
      <c r="DD316" s="325"/>
      <c r="DE316" s="325"/>
      <c r="DF316" s="325"/>
      <c r="DG316" s="325"/>
      <c r="DH316" s="325"/>
      <c r="DI316" s="325"/>
      <c r="DJ316" s="325"/>
      <c r="DK316" s="325"/>
      <c r="DL316" s="325"/>
      <c r="DM316" s="325"/>
      <c r="DN316" s="325"/>
      <c r="DO316" s="325"/>
      <c r="DP316" s="325"/>
      <c r="DQ316" s="325"/>
      <c r="DR316" s="325"/>
      <c r="DS316" s="325"/>
      <c r="DT316" s="325"/>
      <c r="DU316" s="325"/>
      <c r="DV316" s="325"/>
      <c r="DW316" s="325"/>
      <c r="DX316" s="325"/>
      <c r="DY316" s="325"/>
      <c r="DZ316" s="325"/>
      <c r="EA316" s="325"/>
      <c r="EB316" s="325"/>
      <c r="EC316" s="325"/>
      <c r="ED316" s="325"/>
      <c r="EE316" s="325"/>
      <c r="EF316" s="325"/>
      <c r="EG316" s="325"/>
      <c r="EH316" s="325"/>
      <c r="EI316" s="325"/>
      <c r="EJ316" s="325"/>
      <c r="EK316" s="325"/>
      <c r="EL316" s="325"/>
      <c r="EM316" s="325"/>
      <c r="EN316" s="325"/>
      <c r="EO316" s="325"/>
      <c r="EP316" s="325"/>
      <c r="EQ316" s="325"/>
      <c r="ER316" s="325"/>
      <c r="ES316" s="325"/>
      <c r="ET316" s="325"/>
      <c r="EU316" s="325"/>
      <c r="EV316" s="325"/>
    </row>
    <row r="317" spans="1:152" ht="16.5" outlineLevel="1" thickTop="1" x14ac:dyDescent="0.25">
      <c r="A317" s="224">
        <v>4</v>
      </c>
      <c r="B317" s="229" t="s">
        <v>471</v>
      </c>
      <c r="C317" s="326"/>
      <c r="D317" s="326"/>
      <c r="E317" s="326"/>
      <c r="F317" s="326"/>
      <c r="G317" s="326"/>
      <c r="H317" s="326"/>
      <c r="I317" s="326"/>
      <c r="J317" s="326"/>
      <c r="K317" s="326"/>
      <c r="L317" s="326"/>
      <c r="M317" s="326"/>
      <c r="N317" s="326"/>
      <c r="O317" s="326"/>
      <c r="P317" s="326"/>
      <c r="Q317" s="326"/>
      <c r="R317" s="326"/>
      <c r="S317" s="326"/>
      <c r="T317" s="326"/>
      <c r="U317" s="326"/>
      <c r="V317" s="326"/>
      <c r="W317" s="326"/>
      <c r="X317" s="326"/>
      <c r="Y317" s="326"/>
      <c r="Z317" s="326"/>
      <c r="AA317" s="326"/>
      <c r="AB317" s="326"/>
      <c r="AC317" s="326"/>
      <c r="AD317" s="326"/>
      <c r="AE317" s="326"/>
      <c r="AF317" s="326"/>
      <c r="AG317" s="326"/>
      <c r="AH317" s="326"/>
      <c r="AI317" s="326"/>
      <c r="AJ317" s="326"/>
      <c r="AK317" s="326"/>
      <c r="AL317" s="326"/>
      <c r="AM317" s="326"/>
      <c r="AN317" s="326"/>
      <c r="AO317" s="326"/>
      <c r="AP317" s="326"/>
      <c r="AQ317" s="326"/>
      <c r="AR317" s="326"/>
      <c r="AS317" s="326"/>
      <c r="AT317" s="326"/>
      <c r="AU317" s="326"/>
      <c r="AV317" s="326"/>
      <c r="AW317" s="326"/>
      <c r="AX317" s="326"/>
      <c r="AY317" s="326"/>
      <c r="AZ317" s="326"/>
      <c r="BA317" s="326"/>
      <c r="BB317" s="326"/>
      <c r="BC317" s="326"/>
      <c r="BD317" s="326"/>
      <c r="BE317" s="326"/>
      <c r="BF317" s="326"/>
      <c r="BG317" s="326"/>
      <c r="BH317" s="326"/>
      <c r="BI317" s="326"/>
      <c r="BJ317" s="326"/>
      <c r="BK317" s="326"/>
      <c r="BL317" s="326"/>
      <c r="BM317" s="326"/>
      <c r="BN317" s="326"/>
      <c r="BO317" s="326"/>
      <c r="BP317" s="326"/>
      <c r="BQ317" s="326"/>
      <c r="BR317" s="326"/>
      <c r="BS317" s="326"/>
      <c r="BT317" s="326"/>
      <c r="BU317" s="326"/>
      <c r="BV317" s="326"/>
      <c r="BW317" s="326"/>
      <c r="BX317" s="326"/>
      <c r="BY317" s="326"/>
      <c r="BZ317" s="326"/>
      <c r="CA317" s="326"/>
      <c r="CB317" s="326"/>
      <c r="CC317" s="326"/>
      <c r="CD317" s="326"/>
      <c r="CE317" s="326"/>
      <c r="CF317" s="326"/>
      <c r="CG317" s="326"/>
      <c r="CH317" s="326"/>
      <c r="CI317" s="326"/>
      <c r="CJ317" s="326"/>
      <c r="CK317" s="326"/>
      <c r="CL317" s="326"/>
      <c r="CM317" s="326"/>
      <c r="CN317" s="326"/>
      <c r="CO317" s="326"/>
      <c r="CP317" s="326"/>
      <c r="CQ317" s="326"/>
      <c r="CR317" s="326"/>
      <c r="CS317" s="326"/>
      <c r="CT317" s="326"/>
      <c r="CU317" s="326"/>
      <c r="CV317" s="326"/>
      <c r="CW317" s="326"/>
      <c r="CX317" s="326"/>
      <c r="CY317" s="326"/>
      <c r="CZ317" s="326"/>
      <c r="DA317" s="326"/>
      <c r="DB317" s="326"/>
      <c r="DC317" s="326"/>
      <c r="DD317" s="326"/>
      <c r="DE317" s="326"/>
      <c r="DF317" s="326"/>
      <c r="DG317" s="326"/>
      <c r="DH317" s="326"/>
      <c r="DI317" s="326"/>
      <c r="DJ317" s="326"/>
      <c r="DK317" s="326"/>
      <c r="DL317" s="326"/>
      <c r="DM317" s="326"/>
      <c r="DN317" s="326"/>
      <c r="DO317" s="326"/>
      <c r="DP317" s="326"/>
      <c r="DQ317" s="326"/>
      <c r="DR317" s="326"/>
      <c r="DS317" s="326"/>
      <c r="DT317" s="326"/>
      <c r="DU317" s="326"/>
      <c r="DV317" s="326"/>
      <c r="DW317" s="326"/>
      <c r="DX317" s="326"/>
      <c r="DY317" s="326"/>
      <c r="DZ317" s="326"/>
      <c r="EA317" s="326"/>
      <c r="EB317" s="326"/>
      <c r="EC317" s="326"/>
      <c r="ED317" s="326"/>
      <c r="EE317" s="326"/>
      <c r="EF317" s="326"/>
      <c r="EG317" s="326"/>
      <c r="EH317" s="326"/>
      <c r="EI317" s="326"/>
      <c r="EJ317" s="326"/>
      <c r="EK317" s="326"/>
      <c r="EL317" s="326"/>
      <c r="EM317" s="326"/>
      <c r="EN317" s="326"/>
      <c r="EO317" s="326"/>
      <c r="EP317" s="326"/>
      <c r="EQ317" s="326"/>
      <c r="ER317" s="326"/>
      <c r="ES317" s="326"/>
      <c r="ET317" s="326"/>
      <c r="EU317" s="326"/>
      <c r="EV317" s="326"/>
    </row>
    <row r="318" spans="1:152" ht="31.5" outlineLevel="1" x14ac:dyDescent="0.25">
      <c r="A318" s="181">
        <v>5</v>
      </c>
      <c r="B318" s="230" t="s">
        <v>472</v>
      </c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7"/>
      <c r="AA318" s="327"/>
      <c r="AB318" s="327"/>
      <c r="AC318" s="327"/>
      <c r="AD318" s="327"/>
      <c r="AE318" s="327"/>
      <c r="AF318" s="327"/>
      <c r="AG318" s="327"/>
      <c r="AH318" s="327"/>
      <c r="AI318" s="327"/>
      <c r="AJ318" s="327"/>
      <c r="AK318" s="327"/>
      <c r="AL318" s="327"/>
      <c r="AM318" s="327"/>
      <c r="AN318" s="327"/>
      <c r="AO318" s="327"/>
      <c r="AP318" s="327"/>
      <c r="AQ318" s="327"/>
      <c r="AR318" s="327"/>
      <c r="AS318" s="327"/>
      <c r="AT318" s="327"/>
      <c r="AU318" s="327"/>
      <c r="AV318" s="327"/>
      <c r="AW318" s="327"/>
      <c r="AX318" s="327"/>
      <c r="AY318" s="327"/>
      <c r="AZ318" s="327"/>
      <c r="BA318" s="327"/>
      <c r="BB318" s="327"/>
      <c r="BC318" s="327"/>
      <c r="BD318" s="327"/>
      <c r="BE318" s="327"/>
      <c r="BF318" s="327"/>
      <c r="BG318" s="327"/>
      <c r="BH318" s="327"/>
      <c r="BI318" s="327"/>
      <c r="BJ318" s="327"/>
      <c r="BK318" s="327"/>
      <c r="BL318" s="327"/>
      <c r="BM318" s="327"/>
      <c r="BN318" s="327"/>
      <c r="BO318" s="327"/>
      <c r="BP318" s="327"/>
      <c r="BQ318" s="327"/>
      <c r="BR318" s="327"/>
      <c r="BS318" s="327"/>
      <c r="BT318" s="327"/>
      <c r="BU318" s="327"/>
      <c r="BV318" s="327"/>
      <c r="BW318" s="327"/>
      <c r="BX318" s="327"/>
      <c r="BY318" s="327"/>
      <c r="BZ318" s="327"/>
      <c r="CA318" s="327"/>
      <c r="CB318" s="327"/>
      <c r="CC318" s="327"/>
      <c r="CD318" s="327"/>
      <c r="CE318" s="327"/>
      <c r="CF318" s="327"/>
      <c r="CG318" s="327"/>
      <c r="CH318" s="327"/>
      <c r="CI318" s="327"/>
      <c r="CJ318" s="327"/>
      <c r="CK318" s="327"/>
      <c r="CL318" s="327"/>
      <c r="CM318" s="327"/>
      <c r="CN318" s="327"/>
      <c r="CO318" s="327"/>
      <c r="CP318" s="327"/>
      <c r="CQ318" s="327"/>
      <c r="CR318" s="327"/>
      <c r="CS318" s="327"/>
      <c r="CT318" s="327"/>
      <c r="CU318" s="327"/>
      <c r="CV318" s="327"/>
      <c r="CW318" s="327"/>
      <c r="CX318" s="327"/>
      <c r="CY318" s="327"/>
      <c r="CZ318" s="327"/>
      <c r="DA318" s="327"/>
      <c r="DB318" s="327"/>
      <c r="DC318" s="327"/>
      <c r="DD318" s="327"/>
      <c r="DE318" s="327"/>
      <c r="DF318" s="327"/>
      <c r="DG318" s="327"/>
      <c r="DH318" s="327"/>
      <c r="DI318" s="327"/>
      <c r="DJ318" s="327"/>
      <c r="DK318" s="327"/>
      <c r="DL318" s="327"/>
      <c r="DM318" s="327"/>
      <c r="DN318" s="327"/>
      <c r="DO318" s="327"/>
      <c r="DP318" s="327"/>
      <c r="DQ318" s="327"/>
      <c r="DR318" s="327"/>
      <c r="DS318" s="327"/>
      <c r="DT318" s="327"/>
      <c r="DU318" s="327"/>
      <c r="DV318" s="327"/>
      <c r="DW318" s="327"/>
      <c r="DX318" s="327"/>
      <c r="DY318" s="327"/>
      <c r="DZ318" s="327"/>
      <c r="EA318" s="327"/>
      <c r="EB318" s="327"/>
      <c r="EC318" s="327"/>
      <c r="ED318" s="327"/>
      <c r="EE318" s="327"/>
      <c r="EF318" s="327"/>
      <c r="EG318" s="327"/>
      <c r="EH318" s="327"/>
      <c r="EI318" s="327"/>
      <c r="EJ318" s="327"/>
      <c r="EK318" s="327"/>
      <c r="EL318" s="327"/>
      <c r="EM318" s="327"/>
      <c r="EN318" s="327"/>
      <c r="EO318" s="327"/>
      <c r="EP318" s="327"/>
      <c r="EQ318" s="327"/>
      <c r="ER318" s="327"/>
      <c r="ES318" s="327"/>
      <c r="ET318" s="327"/>
      <c r="EU318" s="327"/>
      <c r="EV318" s="327"/>
    </row>
    <row r="319" spans="1:152" ht="31.5" outlineLevel="1" x14ac:dyDescent="0.25">
      <c r="A319" s="224">
        <v>6</v>
      </c>
      <c r="B319" s="230" t="s">
        <v>179</v>
      </c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7"/>
      <c r="AA319" s="327"/>
      <c r="AB319" s="327"/>
      <c r="AC319" s="327"/>
      <c r="AD319" s="327"/>
      <c r="AE319" s="327"/>
      <c r="AF319" s="327"/>
      <c r="AG319" s="327"/>
      <c r="AH319" s="327"/>
      <c r="AI319" s="327"/>
      <c r="AJ319" s="327"/>
      <c r="AK319" s="327"/>
      <c r="AL319" s="327"/>
      <c r="AM319" s="327"/>
      <c r="AN319" s="327"/>
      <c r="AO319" s="327"/>
      <c r="AP319" s="327"/>
      <c r="AQ319" s="327"/>
      <c r="AR319" s="327"/>
      <c r="AS319" s="327"/>
      <c r="AT319" s="327"/>
      <c r="AU319" s="327"/>
      <c r="AV319" s="327"/>
      <c r="AW319" s="327"/>
      <c r="AX319" s="327"/>
      <c r="AY319" s="327"/>
      <c r="AZ319" s="327"/>
      <c r="BA319" s="327"/>
      <c r="BB319" s="327"/>
      <c r="BC319" s="327"/>
      <c r="BD319" s="327"/>
      <c r="BE319" s="327"/>
      <c r="BF319" s="327"/>
      <c r="BG319" s="327"/>
      <c r="BH319" s="327"/>
      <c r="BI319" s="327"/>
      <c r="BJ319" s="327"/>
      <c r="BK319" s="327"/>
      <c r="BL319" s="327"/>
      <c r="BM319" s="327"/>
      <c r="BN319" s="327"/>
      <c r="BO319" s="327"/>
      <c r="BP319" s="327"/>
      <c r="BQ319" s="327"/>
      <c r="BR319" s="327"/>
      <c r="BS319" s="327"/>
      <c r="BT319" s="327"/>
      <c r="BU319" s="327"/>
      <c r="BV319" s="327"/>
      <c r="BW319" s="327"/>
      <c r="BX319" s="327"/>
      <c r="BY319" s="327"/>
      <c r="BZ319" s="327"/>
      <c r="CA319" s="327"/>
      <c r="CB319" s="327"/>
      <c r="CC319" s="327"/>
      <c r="CD319" s="327"/>
      <c r="CE319" s="327"/>
      <c r="CF319" s="327"/>
      <c r="CG319" s="327"/>
      <c r="CH319" s="327"/>
      <c r="CI319" s="327"/>
      <c r="CJ319" s="327"/>
      <c r="CK319" s="327"/>
      <c r="CL319" s="327"/>
      <c r="CM319" s="327"/>
      <c r="CN319" s="327"/>
      <c r="CO319" s="327"/>
      <c r="CP319" s="327"/>
      <c r="CQ319" s="327"/>
      <c r="CR319" s="327"/>
      <c r="CS319" s="327"/>
      <c r="CT319" s="327"/>
      <c r="CU319" s="327"/>
      <c r="CV319" s="327"/>
      <c r="CW319" s="327"/>
      <c r="CX319" s="327"/>
      <c r="CY319" s="327"/>
      <c r="CZ319" s="327"/>
      <c r="DA319" s="327"/>
      <c r="DB319" s="327"/>
      <c r="DC319" s="327"/>
      <c r="DD319" s="327"/>
      <c r="DE319" s="327"/>
      <c r="DF319" s="327"/>
      <c r="DG319" s="327"/>
      <c r="DH319" s="327"/>
      <c r="DI319" s="327"/>
      <c r="DJ319" s="327"/>
      <c r="DK319" s="327"/>
      <c r="DL319" s="327"/>
      <c r="DM319" s="327"/>
      <c r="DN319" s="327"/>
      <c r="DO319" s="327"/>
      <c r="DP319" s="327"/>
      <c r="DQ319" s="327"/>
      <c r="DR319" s="327"/>
      <c r="DS319" s="327"/>
      <c r="DT319" s="327"/>
      <c r="DU319" s="327"/>
      <c r="DV319" s="327"/>
      <c r="DW319" s="327"/>
      <c r="DX319" s="327"/>
      <c r="DY319" s="327"/>
      <c r="DZ319" s="327"/>
      <c r="EA319" s="327"/>
      <c r="EB319" s="327"/>
      <c r="EC319" s="327"/>
      <c r="ED319" s="327"/>
      <c r="EE319" s="327"/>
      <c r="EF319" s="327"/>
      <c r="EG319" s="327"/>
      <c r="EH319" s="327"/>
      <c r="EI319" s="327"/>
      <c r="EJ319" s="327"/>
      <c r="EK319" s="327"/>
      <c r="EL319" s="327"/>
      <c r="EM319" s="327"/>
      <c r="EN319" s="327"/>
      <c r="EO319" s="327"/>
      <c r="EP319" s="327"/>
      <c r="EQ319" s="327"/>
      <c r="ER319" s="327"/>
      <c r="ES319" s="327"/>
      <c r="ET319" s="327"/>
      <c r="EU319" s="327"/>
      <c r="EV319" s="327"/>
    </row>
    <row r="320" spans="1:152" ht="15.75" outlineLevel="1" x14ac:dyDescent="0.25">
      <c r="A320" s="181">
        <v>5</v>
      </c>
      <c r="B320" s="431" t="s">
        <v>615</v>
      </c>
      <c r="C320" s="327"/>
      <c r="D320" s="326">
        <v>2000</v>
      </c>
      <c r="E320" s="326">
        <v>26000</v>
      </c>
      <c r="F320" s="326">
        <v>180000</v>
      </c>
      <c r="G320" s="326">
        <v>130000</v>
      </c>
      <c r="H320" s="326">
        <v>82000</v>
      </c>
      <c r="I320" s="326">
        <v>80000</v>
      </c>
      <c r="J320" s="326">
        <v>100000</v>
      </c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7"/>
      <c r="AA320" s="327"/>
      <c r="AB320" s="327"/>
      <c r="AC320" s="327"/>
      <c r="AD320" s="327"/>
      <c r="AE320" s="327"/>
      <c r="AF320" s="327"/>
      <c r="AG320" s="327"/>
      <c r="AH320" s="327"/>
      <c r="AI320" s="327"/>
      <c r="AJ320" s="327"/>
      <c r="AK320" s="327"/>
      <c r="AL320" s="327"/>
      <c r="AM320" s="327"/>
      <c r="AN320" s="327"/>
      <c r="AO320" s="327"/>
      <c r="AP320" s="327"/>
      <c r="AQ320" s="327"/>
      <c r="AR320" s="327"/>
      <c r="AS320" s="327"/>
      <c r="AT320" s="327"/>
      <c r="AU320" s="327"/>
      <c r="AV320" s="327"/>
      <c r="AW320" s="327"/>
      <c r="AX320" s="327"/>
      <c r="AY320" s="327"/>
      <c r="AZ320" s="327"/>
      <c r="BA320" s="327"/>
      <c r="BB320" s="327"/>
      <c r="BC320" s="327"/>
      <c r="BD320" s="327"/>
      <c r="BE320" s="327"/>
      <c r="BF320" s="327"/>
      <c r="BG320" s="327"/>
      <c r="BH320" s="327"/>
      <c r="BI320" s="327"/>
      <c r="BJ320" s="327"/>
      <c r="BK320" s="327"/>
      <c r="BL320" s="327"/>
      <c r="BM320" s="327"/>
      <c r="BN320" s="327"/>
      <c r="BO320" s="327"/>
      <c r="BP320" s="327"/>
      <c r="BQ320" s="327"/>
      <c r="BR320" s="327"/>
      <c r="BS320" s="327"/>
      <c r="BT320" s="327"/>
      <c r="BU320" s="327"/>
      <c r="BV320" s="327"/>
      <c r="BW320" s="327"/>
      <c r="BX320" s="327"/>
      <c r="BY320" s="327"/>
      <c r="BZ320" s="327"/>
      <c r="CA320" s="327"/>
      <c r="CB320" s="327"/>
      <c r="CC320" s="327"/>
      <c r="CD320" s="327"/>
      <c r="CE320" s="327"/>
      <c r="CF320" s="327"/>
      <c r="CG320" s="327"/>
      <c r="CH320" s="327"/>
      <c r="CI320" s="327"/>
      <c r="CJ320" s="327"/>
      <c r="CK320" s="327"/>
      <c r="CL320" s="327"/>
      <c r="CM320" s="327"/>
      <c r="CN320" s="327"/>
      <c r="CO320" s="327"/>
      <c r="CP320" s="327"/>
      <c r="CQ320" s="327"/>
      <c r="CR320" s="327"/>
      <c r="CS320" s="327"/>
      <c r="CT320" s="327"/>
      <c r="CU320" s="327"/>
      <c r="CV320" s="327"/>
      <c r="CW320" s="327"/>
      <c r="CX320" s="327"/>
      <c r="CY320" s="327"/>
      <c r="CZ320" s="327"/>
      <c r="DA320" s="327"/>
      <c r="DB320" s="327"/>
      <c r="DC320" s="327"/>
      <c r="DD320" s="327"/>
      <c r="DE320" s="327"/>
      <c r="DF320" s="327"/>
      <c r="DG320" s="327"/>
      <c r="DH320" s="327"/>
      <c r="DI320" s="327"/>
      <c r="DJ320" s="327"/>
      <c r="DK320" s="327"/>
      <c r="DL320" s="327"/>
      <c r="DM320" s="327"/>
      <c r="DN320" s="327"/>
      <c r="DO320" s="327"/>
      <c r="DP320" s="327"/>
      <c r="DQ320" s="327"/>
      <c r="DR320" s="327"/>
      <c r="DS320" s="327"/>
      <c r="DT320" s="327"/>
      <c r="DU320" s="327"/>
      <c r="DV320" s="327"/>
      <c r="DW320" s="327"/>
      <c r="DX320" s="327"/>
      <c r="DY320" s="327"/>
      <c r="DZ320" s="327"/>
      <c r="EA320" s="327"/>
      <c r="EB320" s="327"/>
      <c r="EC320" s="327"/>
      <c r="ED320" s="327"/>
      <c r="EE320" s="327"/>
      <c r="EF320" s="327"/>
      <c r="EG320" s="327"/>
      <c r="EH320" s="327"/>
      <c r="EI320" s="327"/>
      <c r="EJ320" s="327"/>
      <c r="EK320" s="327"/>
      <c r="EL320" s="327"/>
      <c r="EM320" s="327"/>
      <c r="EN320" s="327"/>
      <c r="EO320" s="327"/>
      <c r="EP320" s="327"/>
      <c r="EQ320" s="327"/>
      <c r="ER320" s="327"/>
      <c r="ES320" s="327"/>
      <c r="ET320" s="327"/>
      <c r="EU320" s="327"/>
      <c r="EV320" s="327"/>
    </row>
    <row r="321" spans="1:152" ht="16.5" outlineLevel="1" thickBot="1" x14ac:dyDescent="0.3">
      <c r="A321" s="224"/>
      <c r="B321" s="432"/>
      <c r="C321" s="325"/>
      <c r="D321" s="325"/>
      <c r="E321" s="325"/>
      <c r="F321" s="325"/>
      <c r="G321" s="325"/>
      <c r="H321" s="325"/>
      <c r="I321" s="325"/>
      <c r="J321" s="325"/>
      <c r="K321" s="325"/>
      <c r="L321" s="325"/>
      <c r="M321" s="325"/>
      <c r="N321" s="325"/>
      <c r="O321" s="325"/>
      <c r="P321" s="325"/>
      <c r="Q321" s="325"/>
      <c r="R321" s="325"/>
      <c r="S321" s="325"/>
      <c r="T321" s="325"/>
      <c r="U321" s="325"/>
      <c r="V321" s="325"/>
      <c r="W321" s="325"/>
      <c r="X321" s="325"/>
      <c r="Y321" s="325"/>
      <c r="Z321" s="325"/>
      <c r="AA321" s="325"/>
      <c r="AB321" s="325"/>
      <c r="AC321" s="325"/>
      <c r="AD321" s="325"/>
      <c r="AE321" s="325"/>
      <c r="AF321" s="325"/>
      <c r="AG321" s="325"/>
      <c r="AH321" s="325"/>
      <c r="AI321" s="325"/>
      <c r="AJ321" s="325"/>
      <c r="AK321" s="325"/>
      <c r="AL321" s="325"/>
      <c r="AM321" s="325"/>
      <c r="AN321" s="325"/>
      <c r="AO321" s="325"/>
      <c r="AP321" s="325"/>
      <c r="AQ321" s="325"/>
      <c r="AR321" s="325"/>
      <c r="AS321" s="325"/>
      <c r="AT321" s="325"/>
      <c r="AU321" s="325"/>
      <c r="AV321" s="325"/>
      <c r="AW321" s="325"/>
      <c r="AX321" s="325"/>
      <c r="AY321" s="325"/>
      <c r="AZ321" s="325"/>
      <c r="BA321" s="325"/>
      <c r="BB321" s="325"/>
      <c r="BC321" s="325"/>
      <c r="BD321" s="325"/>
      <c r="BE321" s="325"/>
      <c r="BF321" s="325"/>
      <c r="BG321" s="325"/>
      <c r="BH321" s="325"/>
      <c r="BI321" s="325"/>
      <c r="BJ321" s="325"/>
      <c r="BK321" s="325"/>
      <c r="BL321" s="325"/>
      <c r="BM321" s="325"/>
      <c r="BN321" s="325"/>
      <c r="BO321" s="325"/>
      <c r="BP321" s="325"/>
      <c r="BQ321" s="325"/>
      <c r="BR321" s="325"/>
      <c r="BS321" s="325"/>
      <c r="BT321" s="325"/>
      <c r="BU321" s="325"/>
      <c r="BV321" s="325"/>
      <c r="BW321" s="325"/>
      <c r="BX321" s="325"/>
      <c r="BY321" s="325"/>
      <c r="BZ321" s="325"/>
      <c r="CA321" s="325"/>
      <c r="CB321" s="325"/>
      <c r="CC321" s="325"/>
      <c r="CD321" s="325"/>
      <c r="CE321" s="325"/>
      <c r="CF321" s="325"/>
      <c r="CG321" s="325"/>
      <c r="CH321" s="325"/>
      <c r="CI321" s="325"/>
      <c r="CJ321" s="325"/>
      <c r="CK321" s="325"/>
      <c r="CL321" s="325"/>
      <c r="CM321" s="325"/>
      <c r="CN321" s="325"/>
      <c r="CO321" s="325"/>
      <c r="CP321" s="325"/>
      <c r="CQ321" s="325"/>
      <c r="CR321" s="325"/>
      <c r="CS321" s="325"/>
      <c r="CT321" s="325"/>
      <c r="CU321" s="325"/>
      <c r="CV321" s="325"/>
      <c r="CW321" s="325"/>
      <c r="CX321" s="325"/>
      <c r="CY321" s="325"/>
      <c r="CZ321" s="325"/>
      <c r="DA321" s="325"/>
      <c r="DB321" s="325"/>
      <c r="DC321" s="325"/>
      <c r="DD321" s="325"/>
      <c r="DE321" s="325"/>
      <c r="DF321" s="325"/>
      <c r="DG321" s="325"/>
      <c r="DH321" s="325"/>
      <c r="DI321" s="325"/>
      <c r="DJ321" s="325"/>
      <c r="DK321" s="325"/>
      <c r="DL321" s="325"/>
      <c r="DM321" s="325"/>
      <c r="DN321" s="325"/>
      <c r="DO321" s="325"/>
      <c r="DP321" s="325"/>
      <c r="DQ321" s="325"/>
      <c r="DR321" s="325"/>
      <c r="DS321" s="325"/>
      <c r="DT321" s="325"/>
      <c r="DU321" s="325"/>
      <c r="DV321" s="325"/>
      <c r="DW321" s="325"/>
      <c r="DX321" s="325"/>
      <c r="DY321" s="325"/>
      <c r="DZ321" s="325"/>
      <c r="EA321" s="325"/>
      <c r="EB321" s="325"/>
      <c r="EC321" s="325"/>
      <c r="ED321" s="325"/>
      <c r="EE321" s="325"/>
      <c r="EF321" s="325"/>
      <c r="EG321" s="325"/>
      <c r="EH321" s="325"/>
      <c r="EI321" s="325"/>
      <c r="EJ321" s="325"/>
      <c r="EK321" s="325"/>
      <c r="EL321" s="325"/>
      <c r="EM321" s="325"/>
      <c r="EN321" s="325"/>
      <c r="EO321" s="325"/>
      <c r="EP321" s="325"/>
      <c r="EQ321" s="325"/>
      <c r="ER321" s="325"/>
      <c r="ES321" s="325"/>
      <c r="ET321" s="325"/>
      <c r="EU321" s="325"/>
      <c r="EV321" s="325"/>
    </row>
    <row r="322" spans="1:152" ht="17.25" outlineLevel="1" thickTop="1" thickBot="1" x14ac:dyDescent="0.3">
      <c r="A322" s="548" t="s">
        <v>578</v>
      </c>
      <c r="B322" s="549"/>
      <c r="C322" s="226"/>
      <c r="D322" s="226"/>
      <c r="E322" s="226"/>
      <c r="F322" s="226"/>
      <c r="G322" s="226"/>
      <c r="H322" s="226"/>
      <c r="I322" s="226"/>
      <c r="J322" s="226"/>
      <c r="K322" s="226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</row>
    <row r="323" spans="1:152" s="339" customFormat="1" ht="32.25" outlineLevel="1" thickTop="1" x14ac:dyDescent="0.25">
      <c r="A323" s="169">
        <v>1</v>
      </c>
      <c r="B323" s="231" t="s">
        <v>177</v>
      </c>
      <c r="C323" s="232">
        <f t="shared" ref="C323:AH323" si="51">C339</f>
        <v>300000</v>
      </c>
      <c r="D323" s="232">
        <f t="shared" si="51"/>
        <v>0</v>
      </c>
      <c r="E323" s="232">
        <f t="shared" si="51"/>
        <v>0</v>
      </c>
      <c r="F323" s="232">
        <f t="shared" si="51"/>
        <v>0</v>
      </c>
      <c r="G323" s="232">
        <f t="shared" si="51"/>
        <v>0</v>
      </c>
      <c r="H323" s="232">
        <f t="shared" si="51"/>
        <v>0</v>
      </c>
      <c r="I323" s="232">
        <f t="shared" si="51"/>
        <v>0</v>
      </c>
      <c r="J323" s="232">
        <f t="shared" si="51"/>
        <v>0</v>
      </c>
      <c r="K323" s="232">
        <f t="shared" si="51"/>
        <v>0</v>
      </c>
      <c r="L323" s="232">
        <f t="shared" si="51"/>
        <v>0</v>
      </c>
      <c r="M323" s="232">
        <f t="shared" si="51"/>
        <v>0</v>
      </c>
      <c r="N323" s="232">
        <f t="shared" si="51"/>
        <v>0</v>
      </c>
      <c r="O323" s="232">
        <f t="shared" si="51"/>
        <v>0</v>
      </c>
      <c r="P323" s="232">
        <f t="shared" si="51"/>
        <v>0</v>
      </c>
      <c r="Q323" s="232">
        <f t="shared" si="51"/>
        <v>0</v>
      </c>
      <c r="R323" s="232">
        <f t="shared" si="51"/>
        <v>0</v>
      </c>
      <c r="S323" s="232">
        <f t="shared" si="51"/>
        <v>0</v>
      </c>
      <c r="T323" s="232">
        <f t="shared" si="51"/>
        <v>0</v>
      </c>
      <c r="U323" s="232">
        <f t="shared" si="51"/>
        <v>0</v>
      </c>
      <c r="V323" s="232">
        <f t="shared" si="51"/>
        <v>0</v>
      </c>
      <c r="W323" s="232">
        <f t="shared" si="51"/>
        <v>0</v>
      </c>
      <c r="X323" s="232">
        <f t="shared" si="51"/>
        <v>0</v>
      </c>
      <c r="Y323" s="232">
        <f t="shared" si="51"/>
        <v>0</v>
      </c>
      <c r="Z323" s="232">
        <f t="shared" si="51"/>
        <v>0</v>
      </c>
      <c r="AA323" s="232">
        <f t="shared" si="51"/>
        <v>0</v>
      </c>
      <c r="AB323" s="232">
        <f t="shared" si="51"/>
        <v>0</v>
      </c>
      <c r="AC323" s="232">
        <f t="shared" si="51"/>
        <v>0</v>
      </c>
      <c r="AD323" s="232">
        <f t="shared" si="51"/>
        <v>0</v>
      </c>
      <c r="AE323" s="232">
        <f t="shared" si="51"/>
        <v>0</v>
      </c>
      <c r="AF323" s="232">
        <f t="shared" si="51"/>
        <v>0</v>
      </c>
      <c r="AG323" s="232">
        <f t="shared" si="51"/>
        <v>0</v>
      </c>
      <c r="AH323" s="232">
        <f t="shared" si="51"/>
        <v>0</v>
      </c>
      <c r="AI323" s="232">
        <f t="shared" ref="AI323:BN323" si="52">AI339</f>
        <v>0</v>
      </c>
      <c r="AJ323" s="232">
        <f t="shared" si="52"/>
        <v>0</v>
      </c>
      <c r="AK323" s="232">
        <f t="shared" si="52"/>
        <v>0</v>
      </c>
      <c r="AL323" s="232">
        <f t="shared" si="52"/>
        <v>0</v>
      </c>
      <c r="AM323" s="232">
        <f t="shared" si="52"/>
        <v>0</v>
      </c>
      <c r="AN323" s="232">
        <f t="shared" si="52"/>
        <v>0</v>
      </c>
      <c r="AO323" s="232">
        <f t="shared" si="52"/>
        <v>0</v>
      </c>
      <c r="AP323" s="232">
        <f t="shared" si="52"/>
        <v>0</v>
      </c>
      <c r="AQ323" s="232">
        <f t="shared" si="52"/>
        <v>0</v>
      </c>
      <c r="AR323" s="232">
        <f t="shared" si="52"/>
        <v>0</v>
      </c>
      <c r="AS323" s="232">
        <f t="shared" si="52"/>
        <v>0</v>
      </c>
      <c r="AT323" s="232">
        <f t="shared" si="52"/>
        <v>0</v>
      </c>
      <c r="AU323" s="232">
        <f t="shared" si="52"/>
        <v>0</v>
      </c>
      <c r="AV323" s="232">
        <f t="shared" si="52"/>
        <v>0</v>
      </c>
      <c r="AW323" s="232">
        <f t="shared" si="52"/>
        <v>0</v>
      </c>
      <c r="AX323" s="232">
        <f t="shared" si="52"/>
        <v>0</v>
      </c>
      <c r="AY323" s="232">
        <f t="shared" si="52"/>
        <v>0</v>
      </c>
      <c r="AZ323" s="232">
        <f t="shared" si="52"/>
        <v>0</v>
      </c>
      <c r="BA323" s="232">
        <f t="shared" si="52"/>
        <v>0</v>
      </c>
      <c r="BB323" s="232">
        <f t="shared" si="52"/>
        <v>0</v>
      </c>
      <c r="BC323" s="232">
        <f t="shared" si="52"/>
        <v>0</v>
      </c>
      <c r="BD323" s="232">
        <f t="shared" si="52"/>
        <v>0</v>
      </c>
      <c r="BE323" s="232">
        <f t="shared" si="52"/>
        <v>0</v>
      </c>
      <c r="BF323" s="232">
        <f t="shared" si="52"/>
        <v>0</v>
      </c>
      <c r="BG323" s="232">
        <f t="shared" si="52"/>
        <v>0</v>
      </c>
      <c r="BH323" s="232">
        <f t="shared" si="52"/>
        <v>0</v>
      </c>
      <c r="BI323" s="232">
        <f t="shared" si="52"/>
        <v>0</v>
      </c>
      <c r="BJ323" s="232">
        <f t="shared" si="52"/>
        <v>0</v>
      </c>
      <c r="BK323" s="232">
        <f t="shared" si="52"/>
        <v>0</v>
      </c>
      <c r="BL323" s="232">
        <f t="shared" si="52"/>
        <v>0</v>
      </c>
      <c r="BM323" s="232">
        <f t="shared" si="52"/>
        <v>0</v>
      </c>
      <c r="BN323" s="232">
        <f t="shared" si="52"/>
        <v>0</v>
      </c>
      <c r="BO323" s="232">
        <f t="shared" ref="BO323:CT323" si="53">BO339</f>
        <v>0</v>
      </c>
      <c r="BP323" s="232">
        <f t="shared" si="53"/>
        <v>0</v>
      </c>
      <c r="BQ323" s="232">
        <f t="shared" si="53"/>
        <v>0</v>
      </c>
      <c r="BR323" s="232">
        <f t="shared" si="53"/>
        <v>0</v>
      </c>
      <c r="BS323" s="232">
        <f t="shared" si="53"/>
        <v>0</v>
      </c>
      <c r="BT323" s="232">
        <f t="shared" si="53"/>
        <v>0</v>
      </c>
      <c r="BU323" s="232">
        <f t="shared" si="53"/>
        <v>0</v>
      </c>
      <c r="BV323" s="232">
        <f t="shared" si="53"/>
        <v>0</v>
      </c>
      <c r="BW323" s="232">
        <f t="shared" si="53"/>
        <v>0</v>
      </c>
      <c r="BX323" s="232">
        <f t="shared" si="53"/>
        <v>0</v>
      </c>
      <c r="BY323" s="232">
        <f t="shared" si="53"/>
        <v>0</v>
      </c>
      <c r="BZ323" s="232">
        <f t="shared" si="53"/>
        <v>0</v>
      </c>
      <c r="CA323" s="232">
        <f t="shared" si="53"/>
        <v>0</v>
      </c>
      <c r="CB323" s="232">
        <f t="shared" si="53"/>
        <v>0</v>
      </c>
      <c r="CC323" s="232">
        <f t="shared" si="53"/>
        <v>0</v>
      </c>
      <c r="CD323" s="232">
        <f t="shared" si="53"/>
        <v>0</v>
      </c>
      <c r="CE323" s="232">
        <f t="shared" si="53"/>
        <v>0</v>
      </c>
      <c r="CF323" s="232">
        <f t="shared" si="53"/>
        <v>0</v>
      </c>
      <c r="CG323" s="232">
        <f t="shared" si="53"/>
        <v>0</v>
      </c>
      <c r="CH323" s="232">
        <f t="shared" si="53"/>
        <v>0</v>
      </c>
      <c r="CI323" s="232">
        <f t="shared" si="53"/>
        <v>0</v>
      </c>
      <c r="CJ323" s="232">
        <f t="shared" si="53"/>
        <v>0</v>
      </c>
      <c r="CK323" s="232">
        <f t="shared" si="53"/>
        <v>0</v>
      </c>
      <c r="CL323" s="232">
        <f t="shared" si="53"/>
        <v>0</v>
      </c>
      <c r="CM323" s="232">
        <f t="shared" si="53"/>
        <v>0</v>
      </c>
      <c r="CN323" s="232">
        <f t="shared" si="53"/>
        <v>0</v>
      </c>
      <c r="CO323" s="232">
        <f t="shared" si="53"/>
        <v>0</v>
      </c>
      <c r="CP323" s="232">
        <f t="shared" si="53"/>
        <v>0</v>
      </c>
      <c r="CQ323" s="232">
        <f t="shared" si="53"/>
        <v>0</v>
      </c>
      <c r="CR323" s="232">
        <f t="shared" si="53"/>
        <v>0</v>
      </c>
      <c r="CS323" s="232">
        <f t="shared" si="53"/>
        <v>0</v>
      </c>
      <c r="CT323" s="232">
        <f t="shared" si="53"/>
        <v>0</v>
      </c>
      <c r="CU323" s="232">
        <f t="shared" ref="CU323:DZ323" si="54">CU339</f>
        <v>0</v>
      </c>
      <c r="CV323" s="232">
        <f t="shared" si="54"/>
        <v>0</v>
      </c>
      <c r="CW323" s="232">
        <f t="shared" si="54"/>
        <v>0</v>
      </c>
      <c r="CX323" s="232">
        <f t="shared" si="54"/>
        <v>0</v>
      </c>
      <c r="CY323" s="232">
        <f t="shared" si="54"/>
        <v>0</v>
      </c>
      <c r="CZ323" s="232">
        <f t="shared" si="54"/>
        <v>0</v>
      </c>
      <c r="DA323" s="232">
        <f t="shared" si="54"/>
        <v>0</v>
      </c>
      <c r="DB323" s="232">
        <f t="shared" si="54"/>
        <v>0</v>
      </c>
      <c r="DC323" s="232">
        <f t="shared" si="54"/>
        <v>0</v>
      </c>
      <c r="DD323" s="232">
        <f t="shared" si="54"/>
        <v>0</v>
      </c>
      <c r="DE323" s="232">
        <f t="shared" si="54"/>
        <v>0</v>
      </c>
      <c r="DF323" s="232">
        <f t="shared" si="54"/>
        <v>0</v>
      </c>
      <c r="DG323" s="232">
        <f t="shared" si="54"/>
        <v>0</v>
      </c>
      <c r="DH323" s="232">
        <f t="shared" si="54"/>
        <v>0</v>
      </c>
      <c r="DI323" s="232">
        <f t="shared" si="54"/>
        <v>0</v>
      </c>
      <c r="DJ323" s="232">
        <f t="shared" si="54"/>
        <v>0</v>
      </c>
      <c r="DK323" s="232">
        <f t="shared" si="54"/>
        <v>0</v>
      </c>
      <c r="DL323" s="232">
        <f t="shared" si="54"/>
        <v>0</v>
      </c>
      <c r="DM323" s="232">
        <f t="shared" si="54"/>
        <v>0</v>
      </c>
      <c r="DN323" s="232">
        <f t="shared" si="54"/>
        <v>0</v>
      </c>
      <c r="DO323" s="232">
        <f t="shared" si="54"/>
        <v>0</v>
      </c>
      <c r="DP323" s="232">
        <f t="shared" si="54"/>
        <v>0</v>
      </c>
      <c r="DQ323" s="232">
        <f t="shared" si="54"/>
        <v>0</v>
      </c>
      <c r="DR323" s="232">
        <f t="shared" si="54"/>
        <v>0</v>
      </c>
      <c r="DS323" s="232">
        <f t="shared" si="54"/>
        <v>0</v>
      </c>
      <c r="DT323" s="232">
        <f t="shared" si="54"/>
        <v>0</v>
      </c>
      <c r="DU323" s="232">
        <f t="shared" si="54"/>
        <v>0</v>
      </c>
      <c r="DV323" s="232">
        <f t="shared" si="54"/>
        <v>0</v>
      </c>
      <c r="DW323" s="232">
        <f t="shared" si="54"/>
        <v>0</v>
      </c>
      <c r="DX323" s="232">
        <f t="shared" si="54"/>
        <v>0</v>
      </c>
      <c r="DY323" s="232">
        <f t="shared" si="54"/>
        <v>0</v>
      </c>
      <c r="DZ323" s="232">
        <f t="shared" si="54"/>
        <v>0</v>
      </c>
      <c r="EA323" s="232">
        <f t="shared" ref="EA323:EV323" si="55">EA339</f>
        <v>0</v>
      </c>
      <c r="EB323" s="232">
        <f t="shared" si="55"/>
        <v>0</v>
      </c>
      <c r="EC323" s="232">
        <f t="shared" si="55"/>
        <v>0</v>
      </c>
      <c r="ED323" s="232">
        <f t="shared" si="55"/>
        <v>0</v>
      </c>
      <c r="EE323" s="232">
        <f t="shared" si="55"/>
        <v>0</v>
      </c>
      <c r="EF323" s="232">
        <f t="shared" si="55"/>
        <v>0</v>
      </c>
      <c r="EG323" s="232">
        <f t="shared" si="55"/>
        <v>0</v>
      </c>
      <c r="EH323" s="232">
        <f t="shared" si="55"/>
        <v>0</v>
      </c>
      <c r="EI323" s="232">
        <f t="shared" si="55"/>
        <v>0</v>
      </c>
      <c r="EJ323" s="232">
        <f t="shared" si="55"/>
        <v>0</v>
      </c>
      <c r="EK323" s="232">
        <f t="shared" si="55"/>
        <v>0</v>
      </c>
      <c r="EL323" s="232">
        <f t="shared" si="55"/>
        <v>0</v>
      </c>
      <c r="EM323" s="232">
        <f t="shared" si="55"/>
        <v>0</v>
      </c>
      <c r="EN323" s="232">
        <f t="shared" si="55"/>
        <v>0</v>
      </c>
      <c r="EO323" s="232">
        <f t="shared" si="55"/>
        <v>0</v>
      </c>
      <c r="EP323" s="232">
        <f t="shared" si="55"/>
        <v>0</v>
      </c>
      <c r="EQ323" s="232">
        <f t="shared" si="55"/>
        <v>0</v>
      </c>
      <c r="ER323" s="232">
        <f t="shared" si="55"/>
        <v>0</v>
      </c>
      <c r="ES323" s="232">
        <f t="shared" si="55"/>
        <v>0</v>
      </c>
      <c r="ET323" s="232">
        <f t="shared" si="55"/>
        <v>0</v>
      </c>
      <c r="EU323" s="232">
        <f t="shared" si="55"/>
        <v>0</v>
      </c>
      <c r="EV323" s="232">
        <f t="shared" si="55"/>
        <v>0</v>
      </c>
    </row>
    <row r="324" spans="1:152" ht="15.75" outlineLevel="1" x14ac:dyDescent="0.25">
      <c r="A324" s="181">
        <v>2</v>
      </c>
      <c r="B324" s="433" t="s">
        <v>176</v>
      </c>
      <c r="C324" s="328">
        <v>0</v>
      </c>
      <c r="D324" s="328"/>
      <c r="E324" s="328"/>
      <c r="F324" s="328"/>
      <c r="G324" s="328"/>
      <c r="H324" s="328"/>
      <c r="I324" s="328"/>
      <c r="J324" s="328"/>
      <c r="K324" s="328"/>
      <c r="L324" s="328"/>
      <c r="M324" s="328"/>
      <c r="N324" s="328"/>
      <c r="O324" s="328"/>
      <c r="P324" s="328"/>
      <c r="Q324" s="328"/>
      <c r="R324" s="328"/>
      <c r="S324" s="328"/>
      <c r="T324" s="328"/>
      <c r="U324" s="328"/>
      <c r="V324" s="328"/>
      <c r="W324" s="328"/>
      <c r="X324" s="328"/>
      <c r="Y324" s="328"/>
      <c r="Z324" s="328"/>
      <c r="AA324" s="328"/>
      <c r="AB324" s="328"/>
      <c r="AC324" s="328"/>
      <c r="AD324" s="328"/>
      <c r="AE324" s="328"/>
      <c r="AF324" s="328"/>
      <c r="AG324" s="328"/>
      <c r="AH324" s="328"/>
      <c r="AI324" s="328"/>
      <c r="AJ324" s="328"/>
      <c r="AK324" s="328"/>
      <c r="AL324" s="328"/>
      <c r="AM324" s="328"/>
      <c r="AN324" s="328"/>
      <c r="AO324" s="328"/>
      <c r="AP324" s="328"/>
      <c r="AQ324" s="328"/>
      <c r="AR324" s="328"/>
      <c r="AS324" s="328"/>
      <c r="AT324" s="328"/>
      <c r="AU324" s="328"/>
      <c r="AV324" s="328"/>
      <c r="AW324" s="328"/>
      <c r="AX324" s="328"/>
      <c r="AY324" s="328"/>
      <c r="AZ324" s="328"/>
      <c r="BA324" s="328"/>
      <c r="BB324" s="328"/>
      <c r="BC324" s="328"/>
      <c r="BD324" s="328"/>
      <c r="BE324" s="328"/>
      <c r="BF324" s="328"/>
      <c r="BG324" s="328"/>
      <c r="BH324" s="328"/>
      <c r="BI324" s="328"/>
      <c r="BJ324" s="328"/>
      <c r="BK324" s="328"/>
      <c r="BL324" s="328"/>
      <c r="BM324" s="328"/>
      <c r="BN324" s="328"/>
      <c r="BO324" s="328"/>
      <c r="BP324" s="328"/>
      <c r="BQ324" s="328"/>
      <c r="BR324" s="328"/>
      <c r="BS324" s="328"/>
      <c r="BT324" s="328"/>
      <c r="BU324" s="328"/>
      <c r="BV324" s="328"/>
      <c r="BW324" s="328"/>
      <c r="BX324" s="328"/>
      <c r="BY324" s="328"/>
      <c r="BZ324" s="328"/>
      <c r="CA324" s="328"/>
      <c r="CB324" s="328"/>
      <c r="CC324" s="328"/>
      <c r="CD324" s="328"/>
      <c r="CE324" s="328"/>
      <c r="CF324" s="328"/>
      <c r="CG324" s="328"/>
      <c r="CH324" s="328"/>
      <c r="CI324" s="328"/>
      <c r="CJ324" s="328"/>
      <c r="CK324" s="328"/>
      <c r="CL324" s="328"/>
      <c r="CM324" s="328"/>
      <c r="CN324" s="328"/>
      <c r="CO324" s="328"/>
      <c r="CP324" s="328"/>
      <c r="CQ324" s="328"/>
      <c r="CR324" s="328"/>
      <c r="CS324" s="328"/>
      <c r="CT324" s="328"/>
      <c r="CU324" s="328"/>
      <c r="CV324" s="328"/>
      <c r="CW324" s="328"/>
      <c r="CX324" s="328"/>
      <c r="CY324" s="328"/>
      <c r="CZ324" s="328"/>
      <c r="DA324" s="328"/>
      <c r="DB324" s="328"/>
      <c r="DC324" s="328"/>
      <c r="DD324" s="328"/>
      <c r="DE324" s="328"/>
      <c r="DF324" s="328"/>
      <c r="DG324" s="328"/>
      <c r="DH324" s="328"/>
      <c r="DI324" s="328"/>
      <c r="DJ324" s="328"/>
      <c r="DK324" s="328"/>
      <c r="DL324" s="328"/>
      <c r="DM324" s="328"/>
      <c r="DN324" s="328"/>
      <c r="DO324" s="328"/>
      <c r="DP324" s="328"/>
      <c r="DQ324" s="328"/>
      <c r="DR324" s="328"/>
      <c r="DS324" s="328"/>
      <c r="DT324" s="328"/>
      <c r="DU324" s="328"/>
      <c r="DV324" s="328"/>
      <c r="DW324" s="328"/>
      <c r="DX324" s="328"/>
      <c r="DY324" s="328"/>
      <c r="DZ324" s="328"/>
      <c r="EA324" s="328"/>
      <c r="EB324" s="328"/>
      <c r="EC324" s="328"/>
      <c r="ED324" s="328"/>
      <c r="EE324" s="328"/>
      <c r="EF324" s="328"/>
      <c r="EG324" s="328"/>
      <c r="EH324" s="328"/>
      <c r="EI324" s="328"/>
      <c r="EJ324" s="328"/>
      <c r="EK324" s="328"/>
      <c r="EL324" s="328"/>
      <c r="EM324" s="328"/>
      <c r="EN324" s="328"/>
      <c r="EO324" s="328"/>
      <c r="EP324" s="328"/>
      <c r="EQ324" s="328"/>
      <c r="ER324" s="328"/>
      <c r="ES324" s="328"/>
      <c r="ET324" s="328"/>
      <c r="EU324" s="328"/>
      <c r="EV324" s="328"/>
    </row>
    <row r="325" spans="1:152" ht="15.75" outlineLevel="1" x14ac:dyDescent="0.25">
      <c r="A325" s="181">
        <v>3</v>
      </c>
      <c r="B325" s="434" t="s">
        <v>614</v>
      </c>
      <c r="C325" s="326">
        <v>300000</v>
      </c>
      <c r="D325" s="326"/>
      <c r="E325" s="326"/>
      <c r="F325" s="326"/>
      <c r="G325" s="326"/>
      <c r="H325" s="326"/>
      <c r="I325" s="326"/>
      <c r="J325" s="326"/>
      <c r="K325" s="326"/>
      <c r="L325" s="326"/>
      <c r="M325" s="326"/>
      <c r="N325" s="326"/>
      <c r="O325" s="326"/>
      <c r="P325" s="326"/>
      <c r="Q325" s="326"/>
      <c r="R325" s="326"/>
      <c r="S325" s="326"/>
      <c r="T325" s="326"/>
      <c r="U325" s="326"/>
      <c r="V325" s="326"/>
      <c r="W325" s="326"/>
      <c r="X325" s="326"/>
      <c r="Y325" s="326"/>
      <c r="Z325" s="326"/>
      <c r="AA325" s="326"/>
      <c r="AB325" s="326"/>
      <c r="AC325" s="326"/>
      <c r="AD325" s="326"/>
      <c r="AE325" s="326"/>
      <c r="AF325" s="326"/>
      <c r="AG325" s="326"/>
      <c r="AH325" s="326"/>
      <c r="AI325" s="326"/>
      <c r="AJ325" s="326"/>
      <c r="AK325" s="326"/>
      <c r="AL325" s="326"/>
      <c r="AM325" s="326"/>
      <c r="AN325" s="326"/>
      <c r="AO325" s="326"/>
      <c r="AP325" s="326"/>
      <c r="AQ325" s="326"/>
      <c r="AR325" s="326"/>
      <c r="AS325" s="326"/>
      <c r="AT325" s="326"/>
      <c r="AU325" s="326"/>
      <c r="AV325" s="326"/>
      <c r="AW325" s="326"/>
      <c r="AX325" s="326"/>
      <c r="AY325" s="326"/>
      <c r="AZ325" s="326"/>
      <c r="BA325" s="326"/>
      <c r="BB325" s="326"/>
      <c r="BC325" s="326"/>
      <c r="BD325" s="326"/>
      <c r="BE325" s="326"/>
      <c r="BF325" s="326"/>
      <c r="BG325" s="326"/>
      <c r="BH325" s="326"/>
      <c r="BI325" s="326"/>
      <c r="BJ325" s="326"/>
      <c r="BK325" s="326"/>
      <c r="BL325" s="326"/>
      <c r="BM325" s="326"/>
      <c r="BN325" s="326"/>
      <c r="BO325" s="326"/>
      <c r="BP325" s="326"/>
      <c r="BQ325" s="326"/>
      <c r="BR325" s="326"/>
      <c r="BS325" s="326"/>
      <c r="BT325" s="326"/>
      <c r="BU325" s="326"/>
      <c r="BV325" s="326"/>
      <c r="BW325" s="326"/>
      <c r="BX325" s="326"/>
      <c r="BY325" s="326"/>
      <c r="BZ325" s="326"/>
      <c r="CA325" s="326"/>
      <c r="CB325" s="326"/>
      <c r="CC325" s="326"/>
      <c r="CD325" s="326"/>
      <c r="CE325" s="326"/>
      <c r="CF325" s="326"/>
      <c r="CG325" s="326"/>
      <c r="CH325" s="326"/>
      <c r="CI325" s="326"/>
      <c r="CJ325" s="326"/>
      <c r="CK325" s="326"/>
      <c r="CL325" s="326"/>
      <c r="CM325" s="326"/>
      <c r="CN325" s="326"/>
      <c r="CO325" s="326"/>
      <c r="CP325" s="326"/>
      <c r="CQ325" s="326"/>
      <c r="CR325" s="326"/>
      <c r="CS325" s="326"/>
      <c r="CT325" s="326"/>
      <c r="CU325" s="326"/>
      <c r="CV325" s="326"/>
      <c r="CW325" s="326"/>
      <c r="CX325" s="326"/>
      <c r="CY325" s="326"/>
      <c r="CZ325" s="326"/>
      <c r="DA325" s="326"/>
      <c r="DB325" s="326"/>
      <c r="DC325" s="326"/>
      <c r="DD325" s="326"/>
      <c r="DE325" s="326"/>
      <c r="DF325" s="326"/>
      <c r="DG325" s="326"/>
      <c r="DH325" s="326"/>
      <c r="DI325" s="326"/>
      <c r="DJ325" s="326"/>
      <c r="DK325" s="326"/>
      <c r="DL325" s="326"/>
      <c r="DM325" s="326"/>
      <c r="DN325" s="326"/>
      <c r="DO325" s="326"/>
      <c r="DP325" s="326"/>
      <c r="DQ325" s="326"/>
      <c r="DR325" s="326"/>
      <c r="DS325" s="326"/>
      <c r="DT325" s="326"/>
      <c r="DU325" s="326"/>
      <c r="DV325" s="326"/>
      <c r="DW325" s="326"/>
      <c r="DX325" s="326"/>
      <c r="DY325" s="326"/>
      <c r="DZ325" s="326"/>
      <c r="EA325" s="326"/>
      <c r="EB325" s="326"/>
      <c r="EC325" s="326"/>
      <c r="ED325" s="326"/>
      <c r="EE325" s="326"/>
      <c r="EF325" s="326"/>
      <c r="EG325" s="326"/>
      <c r="EH325" s="326"/>
      <c r="EI325" s="326"/>
      <c r="EJ325" s="326"/>
      <c r="EK325" s="326"/>
      <c r="EL325" s="326"/>
      <c r="EM325" s="326"/>
      <c r="EN325" s="326"/>
      <c r="EO325" s="326"/>
      <c r="EP325" s="326"/>
      <c r="EQ325" s="326"/>
      <c r="ER325" s="326"/>
      <c r="ES325" s="326"/>
      <c r="ET325" s="326"/>
      <c r="EU325" s="326"/>
      <c r="EV325" s="326"/>
    </row>
    <row r="326" spans="1:152" ht="16.5" outlineLevel="1" thickBot="1" x14ac:dyDescent="0.3">
      <c r="A326" s="225"/>
      <c r="B326" s="432"/>
      <c r="C326" s="325"/>
      <c r="D326" s="325"/>
      <c r="E326" s="325"/>
      <c r="F326" s="325"/>
      <c r="G326" s="325"/>
      <c r="H326" s="325"/>
      <c r="I326" s="325"/>
      <c r="J326" s="325"/>
      <c r="K326" s="325"/>
      <c r="L326" s="325"/>
      <c r="M326" s="325"/>
      <c r="N326" s="325"/>
      <c r="O326" s="325"/>
      <c r="P326" s="325"/>
      <c r="Q326" s="325"/>
      <c r="R326" s="325"/>
      <c r="S326" s="325"/>
      <c r="T326" s="325"/>
      <c r="U326" s="325"/>
      <c r="V326" s="325"/>
      <c r="W326" s="325"/>
      <c r="X326" s="325"/>
      <c r="Y326" s="325"/>
      <c r="Z326" s="325"/>
      <c r="AA326" s="325"/>
      <c r="AB326" s="325"/>
      <c r="AC326" s="325"/>
      <c r="AD326" s="325"/>
      <c r="AE326" s="325"/>
      <c r="AF326" s="325"/>
      <c r="AG326" s="325"/>
      <c r="AH326" s="325"/>
      <c r="AI326" s="325"/>
      <c r="AJ326" s="325"/>
      <c r="AK326" s="325"/>
      <c r="AL326" s="325"/>
      <c r="AM326" s="325"/>
      <c r="AN326" s="325"/>
      <c r="AO326" s="325"/>
      <c r="AP326" s="325"/>
      <c r="AQ326" s="325"/>
      <c r="AR326" s="325"/>
      <c r="AS326" s="325"/>
      <c r="AT326" s="325"/>
      <c r="AU326" s="325"/>
      <c r="AV326" s="325"/>
      <c r="AW326" s="325"/>
      <c r="AX326" s="325"/>
      <c r="AY326" s="325"/>
      <c r="AZ326" s="325"/>
      <c r="BA326" s="325"/>
      <c r="BB326" s="325"/>
      <c r="BC326" s="325"/>
      <c r="BD326" s="325"/>
      <c r="BE326" s="325"/>
      <c r="BF326" s="325"/>
      <c r="BG326" s="325"/>
      <c r="BH326" s="325"/>
      <c r="BI326" s="325"/>
      <c r="BJ326" s="325"/>
      <c r="BK326" s="325"/>
      <c r="BL326" s="325"/>
      <c r="BM326" s="325"/>
      <c r="BN326" s="325"/>
      <c r="BO326" s="325"/>
      <c r="BP326" s="325"/>
      <c r="BQ326" s="325"/>
      <c r="BR326" s="325"/>
      <c r="BS326" s="325"/>
      <c r="BT326" s="325"/>
      <c r="BU326" s="325"/>
      <c r="BV326" s="325"/>
      <c r="BW326" s="325"/>
      <c r="BX326" s="325"/>
      <c r="BY326" s="325"/>
      <c r="BZ326" s="325"/>
      <c r="CA326" s="325"/>
      <c r="CB326" s="325"/>
      <c r="CC326" s="325"/>
      <c r="CD326" s="325"/>
      <c r="CE326" s="325"/>
      <c r="CF326" s="325"/>
      <c r="CG326" s="325"/>
      <c r="CH326" s="325"/>
      <c r="CI326" s="325"/>
      <c r="CJ326" s="325"/>
      <c r="CK326" s="325"/>
      <c r="CL326" s="325"/>
      <c r="CM326" s="325"/>
      <c r="CN326" s="325"/>
      <c r="CO326" s="325"/>
      <c r="CP326" s="325"/>
      <c r="CQ326" s="325"/>
      <c r="CR326" s="325"/>
      <c r="CS326" s="325"/>
      <c r="CT326" s="325"/>
      <c r="CU326" s="325"/>
      <c r="CV326" s="325"/>
      <c r="CW326" s="325"/>
      <c r="CX326" s="325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  <c r="DJ326" s="325"/>
      <c r="DK326" s="325"/>
      <c r="DL326" s="325"/>
      <c r="DM326" s="325"/>
      <c r="DN326" s="325"/>
      <c r="DO326" s="325"/>
      <c r="DP326" s="325"/>
      <c r="DQ326" s="325"/>
      <c r="DR326" s="325"/>
      <c r="DS326" s="325"/>
      <c r="DT326" s="325"/>
      <c r="DU326" s="325"/>
      <c r="DV326" s="325"/>
      <c r="DW326" s="325"/>
      <c r="DX326" s="325"/>
      <c r="DY326" s="325"/>
      <c r="DZ326" s="325"/>
      <c r="EA326" s="325"/>
      <c r="EB326" s="325"/>
      <c r="EC326" s="325"/>
      <c r="ED326" s="325"/>
      <c r="EE326" s="325"/>
      <c r="EF326" s="325"/>
      <c r="EG326" s="325"/>
      <c r="EH326" s="325"/>
      <c r="EI326" s="325"/>
      <c r="EJ326" s="325"/>
      <c r="EK326" s="325"/>
      <c r="EL326" s="325"/>
      <c r="EM326" s="325"/>
      <c r="EN326" s="325"/>
      <c r="EO326" s="325"/>
      <c r="EP326" s="325"/>
      <c r="EQ326" s="325"/>
      <c r="ER326" s="325"/>
      <c r="ES326" s="325"/>
      <c r="ET326" s="325"/>
      <c r="EU326" s="325"/>
      <c r="EV326" s="325"/>
    </row>
    <row r="327" spans="1:152" s="339" customFormat="1" ht="32.25" outlineLevel="1" thickTop="1" x14ac:dyDescent="0.25">
      <c r="A327" s="338">
        <v>3</v>
      </c>
      <c r="B327" s="230" t="s">
        <v>175</v>
      </c>
      <c r="C327" s="232">
        <f t="shared" ref="C327:AH327" si="56">C342</f>
        <v>0</v>
      </c>
      <c r="D327" s="232">
        <f t="shared" si="56"/>
        <v>0</v>
      </c>
      <c r="E327" s="232">
        <f t="shared" si="56"/>
        <v>0</v>
      </c>
      <c r="F327" s="232">
        <f t="shared" si="56"/>
        <v>0</v>
      </c>
      <c r="G327" s="232">
        <f t="shared" si="56"/>
        <v>0</v>
      </c>
      <c r="H327" s="232">
        <f t="shared" si="56"/>
        <v>0</v>
      </c>
      <c r="I327" s="232">
        <f t="shared" si="56"/>
        <v>0</v>
      </c>
      <c r="J327" s="232">
        <f t="shared" si="56"/>
        <v>0</v>
      </c>
      <c r="K327" s="232">
        <f t="shared" si="56"/>
        <v>0</v>
      </c>
      <c r="L327" s="232">
        <f t="shared" si="56"/>
        <v>0</v>
      </c>
      <c r="M327" s="232">
        <f t="shared" si="56"/>
        <v>0</v>
      </c>
      <c r="N327" s="232">
        <f t="shared" si="56"/>
        <v>0</v>
      </c>
      <c r="O327" s="232">
        <f t="shared" si="56"/>
        <v>37500</v>
      </c>
      <c r="P327" s="232">
        <f t="shared" si="56"/>
        <v>37500</v>
      </c>
      <c r="Q327" s="232">
        <f t="shared" si="56"/>
        <v>37500</v>
      </c>
      <c r="R327" s="232">
        <f t="shared" si="56"/>
        <v>37500</v>
      </c>
      <c r="S327" s="232">
        <f t="shared" si="56"/>
        <v>37500</v>
      </c>
      <c r="T327" s="232">
        <f t="shared" si="56"/>
        <v>37500</v>
      </c>
      <c r="U327" s="232">
        <f t="shared" si="56"/>
        <v>37500</v>
      </c>
      <c r="V327" s="232">
        <f t="shared" si="56"/>
        <v>37500</v>
      </c>
      <c r="W327" s="232">
        <f t="shared" si="56"/>
        <v>0</v>
      </c>
      <c r="X327" s="232">
        <f t="shared" si="56"/>
        <v>0</v>
      </c>
      <c r="Y327" s="232">
        <f t="shared" si="56"/>
        <v>0</v>
      </c>
      <c r="Z327" s="232">
        <f t="shared" si="56"/>
        <v>0</v>
      </c>
      <c r="AA327" s="232">
        <f t="shared" si="56"/>
        <v>0</v>
      </c>
      <c r="AB327" s="232">
        <f t="shared" si="56"/>
        <v>0</v>
      </c>
      <c r="AC327" s="232">
        <f t="shared" si="56"/>
        <v>0</v>
      </c>
      <c r="AD327" s="232">
        <f t="shared" si="56"/>
        <v>0</v>
      </c>
      <c r="AE327" s="232">
        <f t="shared" si="56"/>
        <v>0</v>
      </c>
      <c r="AF327" s="232">
        <f t="shared" si="56"/>
        <v>0</v>
      </c>
      <c r="AG327" s="232">
        <f t="shared" si="56"/>
        <v>0</v>
      </c>
      <c r="AH327" s="232">
        <f t="shared" si="56"/>
        <v>0</v>
      </c>
      <c r="AI327" s="232">
        <f t="shared" ref="AI327:BN327" si="57">AI342</f>
        <v>0</v>
      </c>
      <c r="AJ327" s="232">
        <f t="shared" si="57"/>
        <v>0</v>
      </c>
      <c r="AK327" s="232">
        <f t="shared" si="57"/>
        <v>0</v>
      </c>
      <c r="AL327" s="232">
        <f t="shared" si="57"/>
        <v>0</v>
      </c>
      <c r="AM327" s="232">
        <f t="shared" si="57"/>
        <v>0</v>
      </c>
      <c r="AN327" s="232">
        <f t="shared" si="57"/>
        <v>0</v>
      </c>
      <c r="AO327" s="232">
        <f t="shared" si="57"/>
        <v>0</v>
      </c>
      <c r="AP327" s="232">
        <f t="shared" si="57"/>
        <v>0</v>
      </c>
      <c r="AQ327" s="232">
        <f t="shared" si="57"/>
        <v>0</v>
      </c>
      <c r="AR327" s="232">
        <f t="shared" si="57"/>
        <v>0</v>
      </c>
      <c r="AS327" s="232">
        <f t="shared" si="57"/>
        <v>0</v>
      </c>
      <c r="AT327" s="232">
        <f t="shared" si="57"/>
        <v>0</v>
      </c>
      <c r="AU327" s="232">
        <f t="shared" si="57"/>
        <v>0</v>
      </c>
      <c r="AV327" s="232">
        <f t="shared" si="57"/>
        <v>0</v>
      </c>
      <c r="AW327" s="232">
        <f t="shared" si="57"/>
        <v>0</v>
      </c>
      <c r="AX327" s="232">
        <f t="shared" si="57"/>
        <v>0</v>
      </c>
      <c r="AY327" s="232">
        <f t="shared" si="57"/>
        <v>0</v>
      </c>
      <c r="AZ327" s="232">
        <f t="shared" si="57"/>
        <v>0</v>
      </c>
      <c r="BA327" s="232">
        <f t="shared" si="57"/>
        <v>0</v>
      </c>
      <c r="BB327" s="232">
        <f t="shared" si="57"/>
        <v>0</v>
      </c>
      <c r="BC327" s="232">
        <f t="shared" si="57"/>
        <v>0</v>
      </c>
      <c r="BD327" s="232">
        <f t="shared" si="57"/>
        <v>0</v>
      </c>
      <c r="BE327" s="232">
        <f t="shared" si="57"/>
        <v>0</v>
      </c>
      <c r="BF327" s="232">
        <f t="shared" si="57"/>
        <v>0</v>
      </c>
      <c r="BG327" s="232">
        <f t="shared" si="57"/>
        <v>0</v>
      </c>
      <c r="BH327" s="232">
        <f t="shared" si="57"/>
        <v>0</v>
      </c>
      <c r="BI327" s="232">
        <f t="shared" si="57"/>
        <v>0</v>
      </c>
      <c r="BJ327" s="232">
        <f t="shared" si="57"/>
        <v>0</v>
      </c>
      <c r="BK327" s="232">
        <f t="shared" si="57"/>
        <v>0</v>
      </c>
      <c r="BL327" s="232">
        <f t="shared" si="57"/>
        <v>0</v>
      </c>
      <c r="BM327" s="232">
        <f t="shared" si="57"/>
        <v>0</v>
      </c>
      <c r="BN327" s="232">
        <f t="shared" si="57"/>
        <v>0</v>
      </c>
      <c r="BO327" s="232">
        <f t="shared" ref="BO327:CT327" si="58">BO342</f>
        <v>0</v>
      </c>
      <c r="BP327" s="232">
        <f t="shared" si="58"/>
        <v>0</v>
      </c>
      <c r="BQ327" s="232">
        <f t="shared" si="58"/>
        <v>0</v>
      </c>
      <c r="BR327" s="232">
        <f t="shared" si="58"/>
        <v>0</v>
      </c>
      <c r="BS327" s="232">
        <f t="shared" si="58"/>
        <v>0</v>
      </c>
      <c r="BT327" s="232">
        <f t="shared" si="58"/>
        <v>0</v>
      </c>
      <c r="BU327" s="232">
        <f t="shared" si="58"/>
        <v>0</v>
      </c>
      <c r="BV327" s="232">
        <f t="shared" si="58"/>
        <v>0</v>
      </c>
      <c r="BW327" s="232">
        <f t="shared" si="58"/>
        <v>0</v>
      </c>
      <c r="BX327" s="232">
        <f t="shared" si="58"/>
        <v>0</v>
      </c>
      <c r="BY327" s="232">
        <f t="shared" si="58"/>
        <v>0</v>
      </c>
      <c r="BZ327" s="232">
        <f t="shared" si="58"/>
        <v>0</v>
      </c>
      <c r="CA327" s="232">
        <f t="shared" si="58"/>
        <v>0</v>
      </c>
      <c r="CB327" s="232">
        <f t="shared" si="58"/>
        <v>0</v>
      </c>
      <c r="CC327" s="232">
        <f t="shared" si="58"/>
        <v>0</v>
      </c>
      <c r="CD327" s="232">
        <f t="shared" si="58"/>
        <v>0</v>
      </c>
      <c r="CE327" s="232">
        <f t="shared" si="58"/>
        <v>0</v>
      </c>
      <c r="CF327" s="232">
        <f t="shared" si="58"/>
        <v>0</v>
      </c>
      <c r="CG327" s="232">
        <f t="shared" si="58"/>
        <v>0</v>
      </c>
      <c r="CH327" s="232">
        <f t="shared" si="58"/>
        <v>0</v>
      </c>
      <c r="CI327" s="232">
        <f t="shared" si="58"/>
        <v>0</v>
      </c>
      <c r="CJ327" s="232">
        <f t="shared" si="58"/>
        <v>0</v>
      </c>
      <c r="CK327" s="232">
        <f t="shared" si="58"/>
        <v>0</v>
      </c>
      <c r="CL327" s="232">
        <f t="shared" si="58"/>
        <v>0</v>
      </c>
      <c r="CM327" s="232">
        <f t="shared" si="58"/>
        <v>0</v>
      </c>
      <c r="CN327" s="232">
        <f t="shared" si="58"/>
        <v>0</v>
      </c>
      <c r="CO327" s="232">
        <f t="shared" si="58"/>
        <v>0</v>
      </c>
      <c r="CP327" s="232">
        <f t="shared" si="58"/>
        <v>0</v>
      </c>
      <c r="CQ327" s="232">
        <f t="shared" si="58"/>
        <v>0</v>
      </c>
      <c r="CR327" s="232">
        <f t="shared" si="58"/>
        <v>0</v>
      </c>
      <c r="CS327" s="232">
        <f t="shared" si="58"/>
        <v>0</v>
      </c>
      <c r="CT327" s="232">
        <f t="shared" si="58"/>
        <v>0</v>
      </c>
      <c r="CU327" s="232">
        <f t="shared" ref="CU327:DZ327" si="59">CU342</f>
        <v>0</v>
      </c>
      <c r="CV327" s="232">
        <f t="shared" si="59"/>
        <v>0</v>
      </c>
      <c r="CW327" s="232">
        <f t="shared" si="59"/>
        <v>0</v>
      </c>
      <c r="CX327" s="232">
        <f t="shared" si="59"/>
        <v>0</v>
      </c>
      <c r="CY327" s="232">
        <f t="shared" si="59"/>
        <v>0</v>
      </c>
      <c r="CZ327" s="232">
        <f t="shared" si="59"/>
        <v>0</v>
      </c>
      <c r="DA327" s="232">
        <f t="shared" si="59"/>
        <v>0</v>
      </c>
      <c r="DB327" s="232">
        <f t="shared" si="59"/>
        <v>0</v>
      </c>
      <c r="DC327" s="232">
        <f t="shared" si="59"/>
        <v>0</v>
      </c>
      <c r="DD327" s="232">
        <f t="shared" si="59"/>
        <v>0</v>
      </c>
      <c r="DE327" s="232">
        <f t="shared" si="59"/>
        <v>0</v>
      </c>
      <c r="DF327" s="232">
        <f t="shared" si="59"/>
        <v>0</v>
      </c>
      <c r="DG327" s="232">
        <f t="shared" si="59"/>
        <v>0</v>
      </c>
      <c r="DH327" s="232">
        <f t="shared" si="59"/>
        <v>0</v>
      </c>
      <c r="DI327" s="232">
        <f t="shared" si="59"/>
        <v>0</v>
      </c>
      <c r="DJ327" s="232">
        <f t="shared" si="59"/>
        <v>0</v>
      </c>
      <c r="DK327" s="232">
        <f t="shared" si="59"/>
        <v>0</v>
      </c>
      <c r="DL327" s="232">
        <f t="shared" si="59"/>
        <v>0</v>
      </c>
      <c r="DM327" s="232">
        <f t="shared" si="59"/>
        <v>0</v>
      </c>
      <c r="DN327" s="232">
        <f t="shared" si="59"/>
        <v>0</v>
      </c>
      <c r="DO327" s="232">
        <f t="shared" si="59"/>
        <v>0</v>
      </c>
      <c r="DP327" s="232">
        <f t="shared" si="59"/>
        <v>0</v>
      </c>
      <c r="DQ327" s="232">
        <f t="shared" si="59"/>
        <v>0</v>
      </c>
      <c r="DR327" s="232">
        <f t="shared" si="59"/>
        <v>0</v>
      </c>
      <c r="DS327" s="232">
        <f t="shared" si="59"/>
        <v>0</v>
      </c>
      <c r="DT327" s="232">
        <f t="shared" si="59"/>
        <v>0</v>
      </c>
      <c r="DU327" s="232">
        <f t="shared" si="59"/>
        <v>0</v>
      </c>
      <c r="DV327" s="232">
        <f t="shared" si="59"/>
        <v>0</v>
      </c>
      <c r="DW327" s="232">
        <f t="shared" si="59"/>
        <v>0</v>
      </c>
      <c r="DX327" s="232">
        <f t="shared" si="59"/>
        <v>0</v>
      </c>
      <c r="DY327" s="232">
        <f t="shared" si="59"/>
        <v>0</v>
      </c>
      <c r="DZ327" s="232">
        <f t="shared" si="59"/>
        <v>0</v>
      </c>
      <c r="EA327" s="232">
        <f t="shared" ref="EA327:EV327" si="60">EA342</f>
        <v>0</v>
      </c>
      <c r="EB327" s="232">
        <f t="shared" si="60"/>
        <v>0</v>
      </c>
      <c r="EC327" s="232">
        <f t="shared" si="60"/>
        <v>0</v>
      </c>
      <c r="ED327" s="232">
        <f t="shared" si="60"/>
        <v>0</v>
      </c>
      <c r="EE327" s="232">
        <f t="shared" si="60"/>
        <v>0</v>
      </c>
      <c r="EF327" s="232">
        <f t="shared" si="60"/>
        <v>0</v>
      </c>
      <c r="EG327" s="232">
        <f t="shared" si="60"/>
        <v>0</v>
      </c>
      <c r="EH327" s="232">
        <f t="shared" si="60"/>
        <v>0</v>
      </c>
      <c r="EI327" s="232">
        <f t="shared" si="60"/>
        <v>0</v>
      </c>
      <c r="EJ327" s="232">
        <f t="shared" si="60"/>
        <v>0</v>
      </c>
      <c r="EK327" s="232">
        <f t="shared" si="60"/>
        <v>0</v>
      </c>
      <c r="EL327" s="232">
        <f t="shared" si="60"/>
        <v>0</v>
      </c>
      <c r="EM327" s="232">
        <f t="shared" si="60"/>
        <v>0</v>
      </c>
      <c r="EN327" s="232">
        <f t="shared" si="60"/>
        <v>0</v>
      </c>
      <c r="EO327" s="232">
        <f t="shared" si="60"/>
        <v>0</v>
      </c>
      <c r="EP327" s="232">
        <f t="shared" si="60"/>
        <v>0</v>
      </c>
      <c r="EQ327" s="232">
        <f t="shared" si="60"/>
        <v>0</v>
      </c>
      <c r="ER327" s="232">
        <f t="shared" si="60"/>
        <v>0</v>
      </c>
      <c r="ES327" s="232">
        <f t="shared" si="60"/>
        <v>0</v>
      </c>
      <c r="ET327" s="232">
        <f t="shared" si="60"/>
        <v>0</v>
      </c>
      <c r="EU327" s="232">
        <f t="shared" si="60"/>
        <v>0</v>
      </c>
      <c r="EV327" s="232">
        <f t="shared" si="60"/>
        <v>0</v>
      </c>
    </row>
    <row r="328" spans="1:152" ht="15.75" outlineLevel="1" x14ac:dyDescent="0.25">
      <c r="A328" s="181">
        <v>4</v>
      </c>
      <c r="B328" s="230" t="s">
        <v>174</v>
      </c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8"/>
      <c r="AA328" s="328"/>
      <c r="AB328" s="328"/>
      <c r="AC328" s="328"/>
      <c r="AD328" s="328"/>
      <c r="AE328" s="328"/>
      <c r="AF328" s="328"/>
      <c r="AG328" s="328"/>
      <c r="AH328" s="328"/>
      <c r="AI328" s="328"/>
      <c r="AJ328" s="328"/>
      <c r="AK328" s="328"/>
      <c r="AL328" s="328"/>
      <c r="AM328" s="328"/>
      <c r="AN328" s="328"/>
      <c r="AO328" s="328"/>
      <c r="AP328" s="328"/>
      <c r="AQ328" s="328"/>
      <c r="AR328" s="328"/>
      <c r="AS328" s="328"/>
      <c r="AT328" s="328"/>
      <c r="AU328" s="328"/>
      <c r="AV328" s="328"/>
      <c r="AW328" s="328"/>
      <c r="AX328" s="328"/>
      <c r="AY328" s="328"/>
      <c r="AZ328" s="328"/>
      <c r="BA328" s="328"/>
      <c r="BB328" s="328"/>
      <c r="BC328" s="328"/>
      <c r="BD328" s="328"/>
      <c r="BE328" s="328"/>
      <c r="BF328" s="328"/>
      <c r="BG328" s="328"/>
      <c r="BH328" s="328"/>
      <c r="BI328" s="328"/>
      <c r="BJ328" s="328"/>
      <c r="BK328" s="328"/>
      <c r="BL328" s="328"/>
      <c r="BM328" s="328"/>
      <c r="BN328" s="328"/>
      <c r="BO328" s="328"/>
      <c r="BP328" s="328"/>
      <c r="BQ328" s="328"/>
      <c r="BR328" s="328"/>
      <c r="BS328" s="328"/>
      <c r="BT328" s="328"/>
      <c r="BU328" s="328"/>
      <c r="BV328" s="328"/>
      <c r="BW328" s="328"/>
      <c r="BX328" s="328"/>
      <c r="BY328" s="328"/>
      <c r="BZ328" s="328"/>
      <c r="CA328" s="328"/>
      <c r="CB328" s="328"/>
      <c r="CC328" s="328"/>
      <c r="CD328" s="328"/>
      <c r="CE328" s="328"/>
      <c r="CF328" s="328"/>
      <c r="CG328" s="328"/>
      <c r="CH328" s="328"/>
      <c r="CI328" s="328"/>
      <c r="CJ328" s="328"/>
      <c r="CK328" s="328"/>
      <c r="CL328" s="328"/>
      <c r="CM328" s="328"/>
      <c r="CN328" s="328"/>
      <c r="CO328" s="328"/>
      <c r="CP328" s="328"/>
      <c r="CQ328" s="328"/>
      <c r="CR328" s="328"/>
      <c r="CS328" s="328"/>
      <c r="CT328" s="328"/>
      <c r="CU328" s="328"/>
      <c r="CV328" s="328"/>
      <c r="CW328" s="328"/>
      <c r="CX328" s="328"/>
      <c r="CY328" s="328"/>
      <c r="CZ328" s="328"/>
      <c r="DA328" s="328"/>
      <c r="DB328" s="328"/>
      <c r="DC328" s="328"/>
      <c r="DD328" s="328"/>
      <c r="DE328" s="328"/>
      <c r="DF328" s="328"/>
      <c r="DG328" s="328"/>
      <c r="DH328" s="328"/>
      <c r="DI328" s="328"/>
      <c r="DJ328" s="328"/>
      <c r="DK328" s="328"/>
      <c r="DL328" s="328"/>
      <c r="DM328" s="328"/>
      <c r="DN328" s="328"/>
      <c r="DO328" s="328"/>
      <c r="DP328" s="328"/>
      <c r="DQ328" s="328"/>
      <c r="DR328" s="328"/>
      <c r="DS328" s="328"/>
      <c r="DT328" s="328"/>
      <c r="DU328" s="328"/>
      <c r="DV328" s="328"/>
      <c r="DW328" s="328"/>
      <c r="DX328" s="328"/>
      <c r="DY328" s="328"/>
      <c r="DZ328" s="328"/>
      <c r="EA328" s="328"/>
      <c r="EB328" s="328"/>
      <c r="EC328" s="328"/>
      <c r="ED328" s="328"/>
      <c r="EE328" s="328"/>
      <c r="EF328" s="328"/>
      <c r="EG328" s="328"/>
      <c r="EH328" s="328"/>
      <c r="EI328" s="328"/>
      <c r="EJ328" s="328"/>
      <c r="EK328" s="328"/>
      <c r="EL328" s="328"/>
      <c r="EM328" s="328"/>
      <c r="EN328" s="328"/>
      <c r="EO328" s="328"/>
      <c r="EP328" s="328"/>
      <c r="EQ328" s="328"/>
      <c r="ER328" s="328"/>
      <c r="ES328" s="328"/>
      <c r="ET328" s="328"/>
      <c r="EU328" s="328"/>
      <c r="EV328" s="328"/>
    </row>
    <row r="329" spans="1:152" ht="15.75" outlineLevel="1" x14ac:dyDescent="0.25">
      <c r="A329" s="181"/>
      <c r="B329" s="431"/>
      <c r="C329" s="326"/>
      <c r="D329" s="326"/>
      <c r="E329" s="326"/>
      <c r="F329" s="326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6"/>
      <c r="AA329" s="326"/>
      <c r="AB329" s="326"/>
      <c r="AC329" s="326"/>
      <c r="AD329" s="326"/>
      <c r="AE329" s="326"/>
      <c r="AF329" s="326"/>
      <c r="AG329" s="326"/>
      <c r="AH329" s="326"/>
      <c r="AI329" s="326"/>
      <c r="AJ329" s="326"/>
      <c r="AK329" s="326"/>
      <c r="AL329" s="326"/>
      <c r="AM329" s="326"/>
      <c r="AN329" s="326"/>
      <c r="AO329" s="326"/>
      <c r="AP329" s="326"/>
      <c r="AQ329" s="326"/>
      <c r="AR329" s="326"/>
      <c r="AS329" s="326"/>
      <c r="AT329" s="326"/>
      <c r="AU329" s="326"/>
      <c r="AV329" s="326"/>
      <c r="AW329" s="326"/>
      <c r="AX329" s="326"/>
      <c r="AY329" s="326"/>
      <c r="AZ329" s="326"/>
      <c r="BA329" s="326"/>
      <c r="BB329" s="326"/>
      <c r="BC329" s="326"/>
      <c r="BD329" s="326"/>
      <c r="BE329" s="326"/>
      <c r="BF329" s="326"/>
      <c r="BG329" s="326"/>
      <c r="BH329" s="326"/>
      <c r="BI329" s="326"/>
      <c r="BJ329" s="326"/>
      <c r="BK329" s="326"/>
      <c r="BL329" s="326"/>
      <c r="BM329" s="326"/>
      <c r="BN329" s="326"/>
      <c r="BO329" s="326"/>
      <c r="BP329" s="326"/>
      <c r="BQ329" s="326"/>
      <c r="BR329" s="326"/>
      <c r="BS329" s="326"/>
      <c r="BT329" s="326"/>
      <c r="BU329" s="326"/>
      <c r="BV329" s="326"/>
      <c r="BW329" s="326"/>
      <c r="BX329" s="326"/>
      <c r="BY329" s="326"/>
      <c r="BZ329" s="326"/>
      <c r="CA329" s="326"/>
      <c r="CB329" s="326"/>
      <c r="CC329" s="326"/>
      <c r="CD329" s="326"/>
      <c r="CE329" s="326"/>
      <c r="CF329" s="326"/>
      <c r="CG329" s="326"/>
      <c r="CH329" s="326"/>
      <c r="CI329" s="326"/>
      <c r="CJ329" s="326"/>
      <c r="CK329" s="326"/>
      <c r="CL329" s="326"/>
      <c r="CM329" s="326"/>
      <c r="CN329" s="326"/>
      <c r="CO329" s="326"/>
      <c r="CP329" s="326"/>
      <c r="CQ329" s="326"/>
      <c r="CR329" s="326"/>
      <c r="CS329" s="326"/>
      <c r="CT329" s="326"/>
      <c r="CU329" s="326"/>
      <c r="CV329" s="326"/>
      <c r="CW329" s="326"/>
      <c r="CX329" s="326"/>
      <c r="CY329" s="326"/>
      <c r="CZ329" s="326"/>
      <c r="DA329" s="326"/>
      <c r="DB329" s="326"/>
      <c r="DC329" s="326"/>
      <c r="DD329" s="326"/>
      <c r="DE329" s="326"/>
      <c r="DF329" s="326"/>
      <c r="DG329" s="326"/>
      <c r="DH329" s="326"/>
      <c r="DI329" s="326"/>
      <c r="DJ329" s="326"/>
      <c r="DK329" s="326"/>
      <c r="DL329" s="326"/>
      <c r="DM329" s="326"/>
      <c r="DN329" s="326"/>
      <c r="DO329" s="326"/>
      <c r="DP329" s="326"/>
      <c r="DQ329" s="326"/>
      <c r="DR329" s="326"/>
      <c r="DS329" s="326"/>
      <c r="DT329" s="326"/>
      <c r="DU329" s="326"/>
      <c r="DV329" s="326"/>
      <c r="DW329" s="326"/>
      <c r="DX329" s="326"/>
      <c r="DY329" s="326"/>
      <c r="DZ329" s="326"/>
      <c r="EA329" s="326"/>
      <c r="EB329" s="326"/>
      <c r="EC329" s="326"/>
      <c r="ED329" s="326"/>
      <c r="EE329" s="326"/>
      <c r="EF329" s="326"/>
      <c r="EG329" s="326"/>
      <c r="EH329" s="326"/>
      <c r="EI329" s="326"/>
      <c r="EJ329" s="326"/>
      <c r="EK329" s="326"/>
      <c r="EL329" s="326"/>
      <c r="EM329" s="326"/>
      <c r="EN329" s="326"/>
      <c r="EO329" s="326"/>
      <c r="EP329" s="326"/>
      <c r="EQ329" s="326"/>
      <c r="ER329" s="326"/>
      <c r="ES329" s="326"/>
      <c r="ET329" s="326"/>
      <c r="EU329" s="326"/>
      <c r="EV329" s="326"/>
    </row>
    <row r="330" spans="1:152" ht="16.5" outlineLevel="1" thickBot="1" x14ac:dyDescent="0.3">
      <c r="A330" s="225"/>
      <c r="B330" s="432"/>
      <c r="C330" s="325"/>
      <c r="D330" s="325"/>
      <c r="E330" s="325"/>
      <c r="F330" s="325"/>
      <c r="G330" s="325"/>
      <c r="H330" s="325"/>
      <c r="I330" s="325"/>
      <c r="J330" s="325"/>
      <c r="K330" s="325"/>
      <c r="L330" s="325"/>
      <c r="M330" s="325"/>
      <c r="N330" s="325"/>
      <c r="O330" s="325"/>
      <c r="P330" s="325"/>
      <c r="Q330" s="325"/>
      <c r="R330" s="325"/>
      <c r="S330" s="325"/>
      <c r="T330" s="325"/>
      <c r="U330" s="325"/>
      <c r="V330" s="325"/>
      <c r="W330" s="325"/>
      <c r="X330" s="325"/>
      <c r="Y330" s="325"/>
      <c r="Z330" s="325"/>
      <c r="AA330" s="325"/>
      <c r="AB330" s="325"/>
      <c r="AC330" s="325"/>
      <c r="AD330" s="325"/>
      <c r="AE330" s="325"/>
      <c r="AF330" s="325"/>
      <c r="AG330" s="325"/>
      <c r="AH330" s="325"/>
      <c r="AI330" s="325"/>
      <c r="AJ330" s="325"/>
      <c r="AK330" s="325"/>
      <c r="AL330" s="325"/>
      <c r="AM330" s="325"/>
      <c r="AN330" s="325"/>
      <c r="AO330" s="325"/>
      <c r="AP330" s="325"/>
      <c r="AQ330" s="325"/>
      <c r="AR330" s="325"/>
      <c r="AS330" s="325"/>
      <c r="AT330" s="325"/>
      <c r="AU330" s="325"/>
      <c r="AV330" s="325"/>
      <c r="AW330" s="325"/>
      <c r="AX330" s="325"/>
      <c r="AY330" s="325"/>
      <c r="AZ330" s="325"/>
      <c r="BA330" s="325"/>
      <c r="BB330" s="325"/>
      <c r="BC330" s="325"/>
      <c r="BD330" s="325"/>
      <c r="BE330" s="325"/>
      <c r="BF330" s="325"/>
      <c r="BG330" s="325"/>
      <c r="BH330" s="325"/>
      <c r="BI330" s="325"/>
      <c r="BJ330" s="325"/>
      <c r="BK330" s="325"/>
      <c r="BL330" s="325"/>
      <c r="BM330" s="325"/>
      <c r="BN330" s="325"/>
      <c r="BO330" s="325"/>
      <c r="BP330" s="325"/>
      <c r="BQ330" s="325"/>
      <c r="BR330" s="325"/>
      <c r="BS330" s="325"/>
      <c r="BT330" s="325"/>
      <c r="BU330" s="325"/>
      <c r="BV330" s="325"/>
      <c r="BW330" s="325"/>
      <c r="BX330" s="325"/>
      <c r="BY330" s="325"/>
      <c r="BZ330" s="325"/>
      <c r="CA330" s="325"/>
      <c r="CB330" s="325"/>
      <c r="CC330" s="325"/>
      <c r="CD330" s="325"/>
      <c r="CE330" s="325"/>
      <c r="CF330" s="325"/>
      <c r="CG330" s="325"/>
      <c r="CH330" s="325"/>
      <c r="CI330" s="325"/>
      <c r="CJ330" s="325"/>
      <c r="CK330" s="325"/>
      <c r="CL330" s="325"/>
      <c r="CM330" s="325"/>
      <c r="CN330" s="325"/>
      <c r="CO330" s="325"/>
      <c r="CP330" s="325"/>
      <c r="CQ330" s="325"/>
      <c r="CR330" s="325"/>
      <c r="CS330" s="325"/>
      <c r="CT330" s="325"/>
      <c r="CU330" s="325"/>
      <c r="CV330" s="325"/>
      <c r="CW330" s="325"/>
      <c r="CX330" s="325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  <c r="DJ330" s="325"/>
      <c r="DK330" s="325"/>
      <c r="DL330" s="325"/>
      <c r="DM330" s="325"/>
      <c r="DN330" s="325"/>
      <c r="DO330" s="325"/>
      <c r="DP330" s="325"/>
      <c r="DQ330" s="325"/>
      <c r="DR330" s="325"/>
      <c r="DS330" s="325"/>
      <c r="DT330" s="325"/>
      <c r="DU330" s="325"/>
      <c r="DV330" s="325"/>
      <c r="DW330" s="325"/>
      <c r="DX330" s="325"/>
      <c r="DY330" s="325"/>
      <c r="DZ330" s="325"/>
      <c r="EA330" s="325"/>
      <c r="EB330" s="325"/>
      <c r="EC330" s="325"/>
      <c r="ED330" s="325"/>
      <c r="EE330" s="325"/>
      <c r="EF330" s="325"/>
      <c r="EG330" s="325"/>
      <c r="EH330" s="325"/>
      <c r="EI330" s="325"/>
      <c r="EJ330" s="325"/>
      <c r="EK330" s="325"/>
      <c r="EL330" s="325"/>
      <c r="EM330" s="325"/>
      <c r="EN330" s="325"/>
      <c r="EO330" s="325"/>
      <c r="EP330" s="325"/>
      <c r="EQ330" s="325"/>
      <c r="ER330" s="325"/>
      <c r="ES330" s="325"/>
      <c r="ET330" s="325"/>
      <c r="EU330" s="325"/>
      <c r="EV330" s="325"/>
    </row>
    <row r="331" spans="1:152" ht="13.5" outlineLevel="1" thickTop="1" x14ac:dyDescent="0.25"/>
    <row r="332" spans="1:152" outlineLevel="1" x14ac:dyDescent="0.25"/>
    <row r="333" spans="1:152" ht="18.75" x14ac:dyDescent="0.25">
      <c r="A333" s="130" t="s">
        <v>579</v>
      </c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</row>
    <row r="334" spans="1:152" outlineLevel="1" x14ac:dyDescent="0.2">
      <c r="A334" s="30"/>
      <c r="B334" s="63"/>
      <c r="C334" s="64"/>
      <c r="D334" s="64"/>
      <c r="E334" s="64"/>
      <c r="F334" s="64"/>
      <c r="G334" s="64"/>
      <c r="H334" s="64"/>
    </row>
    <row r="335" spans="1:152" s="43" customFormat="1" ht="15.75" outlineLevel="1" x14ac:dyDescent="0.25">
      <c r="A335" s="486" t="s">
        <v>602</v>
      </c>
      <c r="B335" s="487"/>
      <c r="C335" s="378">
        <v>0.05</v>
      </c>
      <c r="D335" s="233"/>
      <c r="E335" s="233"/>
      <c r="F335" s="233"/>
      <c r="G335" s="233"/>
      <c r="H335" s="233"/>
      <c r="I335" s="233"/>
      <c r="J335" s="233"/>
      <c r="K335" s="233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65"/>
      <c r="BL335" s="65"/>
      <c r="BM335" s="65"/>
      <c r="BN335" s="65"/>
      <c r="BO335" s="65"/>
      <c r="BP335" s="65"/>
      <c r="BQ335" s="65"/>
      <c r="BR335" s="65"/>
      <c r="BS335" s="65"/>
      <c r="BT335" s="65"/>
      <c r="BU335" s="65"/>
      <c r="BV335" s="65"/>
      <c r="BW335" s="65"/>
      <c r="BX335" s="65"/>
      <c r="BY335" s="65"/>
      <c r="BZ335" s="65"/>
      <c r="CA335" s="65"/>
      <c r="CB335" s="65"/>
      <c r="CC335" s="65"/>
      <c r="CD335" s="65"/>
      <c r="CE335" s="65"/>
      <c r="CF335" s="65"/>
      <c r="CG335" s="65"/>
      <c r="CH335" s="65"/>
      <c r="CI335" s="65"/>
      <c r="CJ335" s="65"/>
      <c r="CK335" s="65"/>
      <c r="CL335" s="65"/>
      <c r="CM335" s="65"/>
      <c r="CN335" s="65"/>
      <c r="CO335" s="65"/>
    </row>
    <row r="336" spans="1:152" s="43" customFormat="1" ht="15.75" outlineLevel="1" x14ac:dyDescent="0.25">
      <c r="A336" s="237"/>
      <c r="B336" s="188"/>
      <c r="C336" s="233"/>
      <c r="D336" s="233"/>
      <c r="E336" s="233"/>
      <c r="F336" s="233"/>
      <c r="G336" s="233"/>
      <c r="H336" s="233"/>
      <c r="I336" s="233"/>
      <c r="J336" s="233"/>
      <c r="K336" s="233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  <c r="BG336" s="65"/>
      <c r="BH336" s="65"/>
      <c r="BI336" s="65"/>
      <c r="BJ336" s="65"/>
      <c r="BK336" s="65"/>
      <c r="BL336" s="65"/>
      <c r="BM336" s="65"/>
      <c r="BN336" s="65"/>
      <c r="BO336" s="65"/>
      <c r="BP336" s="65"/>
      <c r="BQ336" s="65"/>
      <c r="BR336" s="65"/>
      <c r="BS336" s="65"/>
      <c r="BT336" s="65"/>
      <c r="BU336" s="65"/>
      <c r="BV336" s="65"/>
      <c r="BW336" s="65"/>
      <c r="BX336" s="65"/>
      <c r="BY336" s="65"/>
      <c r="BZ336" s="65"/>
      <c r="CA336" s="65"/>
      <c r="CB336" s="65"/>
      <c r="CC336" s="65"/>
      <c r="CD336" s="65"/>
      <c r="CE336" s="65"/>
      <c r="CF336" s="65"/>
      <c r="CG336" s="65"/>
      <c r="CH336" s="65"/>
      <c r="CI336" s="65"/>
      <c r="CJ336" s="65"/>
      <c r="CK336" s="65"/>
      <c r="CL336" s="65"/>
      <c r="CM336" s="65"/>
      <c r="CN336" s="65"/>
      <c r="CO336" s="65"/>
    </row>
    <row r="337" spans="1:152" ht="15.75" outlineLevel="1" x14ac:dyDescent="0.25">
      <c r="A337" s="181">
        <v>2</v>
      </c>
      <c r="B337" s="234" t="s">
        <v>271</v>
      </c>
      <c r="C337" s="428">
        <f>Расчет!D88</f>
        <v>43191</v>
      </c>
      <c r="D337" s="420">
        <f>Расчет!E88</f>
        <v>43282</v>
      </c>
      <c r="E337" s="420">
        <f>Расчет!F88</f>
        <v>43374</v>
      </c>
      <c r="F337" s="420">
        <f>Расчет!G88</f>
        <v>43466</v>
      </c>
      <c r="G337" s="420">
        <f>Расчет!H88</f>
        <v>43556</v>
      </c>
      <c r="H337" s="420">
        <f>Расчет!I88</f>
        <v>43647</v>
      </c>
      <c r="I337" s="420">
        <f>Расчет!J88</f>
        <v>43739</v>
      </c>
      <c r="J337" s="420">
        <f>Расчет!K88</f>
        <v>43831</v>
      </c>
      <c r="K337" s="420">
        <f>Расчет!L88</f>
        <v>43922</v>
      </c>
      <c r="L337" s="420">
        <f>Расчет!M88</f>
        <v>44013</v>
      </c>
      <c r="M337" s="420">
        <f>Расчет!N88</f>
        <v>44105</v>
      </c>
      <c r="N337" s="420">
        <f>Расчет!O88</f>
        <v>44197</v>
      </c>
      <c r="O337" s="420">
        <f>Расчет!P88</f>
        <v>44287</v>
      </c>
      <c r="P337" s="420">
        <f>Расчет!Q88</f>
        <v>44378</v>
      </c>
      <c r="Q337" s="420">
        <f>Расчет!R88</f>
        <v>44470</v>
      </c>
      <c r="R337" s="420">
        <f>Расчет!S88</f>
        <v>44562</v>
      </c>
      <c r="S337" s="420">
        <f>Расчет!T88</f>
        <v>44652</v>
      </c>
      <c r="T337" s="420">
        <f>Расчет!U88</f>
        <v>44743</v>
      </c>
      <c r="U337" s="420">
        <f>Расчет!V88</f>
        <v>44835</v>
      </c>
      <c r="V337" s="420">
        <f>Расчет!W88</f>
        <v>44927</v>
      </c>
      <c r="W337" s="420">
        <f>Расчет!X88</f>
        <v>0</v>
      </c>
      <c r="X337" s="420">
        <f>Расчет!Y88</f>
        <v>0</v>
      </c>
      <c r="Y337" s="420">
        <f>Расчет!Z88</f>
        <v>0</v>
      </c>
      <c r="Z337" s="420">
        <f>Расчет!AA88</f>
        <v>0</v>
      </c>
      <c r="AA337" s="420">
        <f>Расчет!AB88</f>
        <v>0</v>
      </c>
      <c r="AB337" s="420">
        <f>Расчет!AC88</f>
        <v>0</v>
      </c>
      <c r="AC337" s="420">
        <f>Расчет!AD88</f>
        <v>0</v>
      </c>
      <c r="AD337" s="420">
        <f>Расчет!AE88</f>
        <v>0</v>
      </c>
      <c r="AE337" s="420">
        <f>Расчет!AF88</f>
        <v>0</v>
      </c>
      <c r="AF337" s="420">
        <f>Расчет!AG88</f>
        <v>0</v>
      </c>
      <c r="AG337" s="420">
        <f>Расчет!AH88</f>
        <v>0</v>
      </c>
      <c r="AH337" s="420">
        <f>Расчет!AI88</f>
        <v>0</v>
      </c>
      <c r="AI337" s="420">
        <f>Расчет!AJ88</f>
        <v>0</v>
      </c>
      <c r="AJ337" s="420">
        <f>Расчет!AK88</f>
        <v>0</v>
      </c>
      <c r="AK337" s="420">
        <f>Расчет!AL88</f>
        <v>0</v>
      </c>
      <c r="AL337" s="420">
        <f>Расчет!AM88</f>
        <v>0</v>
      </c>
      <c r="AM337" s="420">
        <f>Расчет!AN88</f>
        <v>0</v>
      </c>
      <c r="AN337" s="420">
        <f>Расчет!AO88</f>
        <v>0</v>
      </c>
      <c r="AO337" s="420">
        <f>Расчет!AP88</f>
        <v>0</v>
      </c>
      <c r="AP337" s="420">
        <f>Расчет!AQ88</f>
        <v>0</v>
      </c>
      <c r="AQ337" s="420">
        <f>Расчет!AR88</f>
        <v>0</v>
      </c>
      <c r="AR337" s="420">
        <f>Расчет!AS88</f>
        <v>0</v>
      </c>
      <c r="AS337" s="420">
        <f>Расчет!AT88</f>
        <v>0</v>
      </c>
      <c r="AT337" s="420">
        <f>Расчет!AU88</f>
        <v>0</v>
      </c>
      <c r="AU337" s="420">
        <f>Расчет!AV88</f>
        <v>0</v>
      </c>
      <c r="AV337" s="420">
        <f>Расчет!AW88</f>
        <v>0</v>
      </c>
      <c r="AW337" s="420">
        <f>Расчет!AX88</f>
        <v>0</v>
      </c>
      <c r="AX337" s="420">
        <f>Расчет!AY88</f>
        <v>0</v>
      </c>
      <c r="AY337" s="420">
        <f>Расчет!AZ88</f>
        <v>0</v>
      </c>
      <c r="AZ337" s="420">
        <f>Расчет!BA88</f>
        <v>0</v>
      </c>
      <c r="BA337" s="420">
        <f>Расчет!BB88</f>
        <v>0</v>
      </c>
      <c r="BB337" s="420">
        <f>Расчет!BC88</f>
        <v>0</v>
      </c>
      <c r="BC337" s="420">
        <f>Расчет!BD88</f>
        <v>0</v>
      </c>
      <c r="BD337" s="420">
        <f>Расчет!BE88</f>
        <v>0</v>
      </c>
      <c r="BE337" s="420">
        <f>Расчет!BF88</f>
        <v>0</v>
      </c>
      <c r="BF337" s="420">
        <f>Расчет!BG88</f>
        <v>0</v>
      </c>
      <c r="BG337" s="420">
        <f>Расчет!BH88</f>
        <v>0</v>
      </c>
      <c r="BH337" s="420">
        <f>Расчет!BI88</f>
        <v>0</v>
      </c>
      <c r="BI337" s="420">
        <f>Расчет!BJ88</f>
        <v>0</v>
      </c>
      <c r="BJ337" s="420">
        <f>Расчет!BK88</f>
        <v>0</v>
      </c>
      <c r="BK337" s="420">
        <f>Расчет!BL88</f>
        <v>0</v>
      </c>
      <c r="BL337" s="420">
        <f>Расчет!BM88</f>
        <v>0</v>
      </c>
      <c r="BM337" s="420">
        <f>Расчет!BN88</f>
        <v>0</v>
      </c>
      <c r="BN337" s="420">
        <f>Расчет!BO88</f>
        <v>0</v>
      </c>
      <c r="BO337" s="420">
        <f>Расчет!BP88</f>
        <v>0</v>
      </c>
      <c r="BP337" s="420">
        <f>Расчет!BQ88</f>
        <v>0</v>
      </c>
      <c r="BQ337" s="420">
        <f>Расчет!BR88</f>
        <v>0</v>
      </c>
      <c r="BR337" s="420">
        <f>Расчет!BS88</f>
        <v>0</v>
      </c>
      <c r="BS337" s="420">
        <f>Расчет!BT88</f>
        <v>0</v>
      </c>
      <c r="BT337" s="420">
        <f>Расчет!BU88</f>
        <v>0</v>
      </c>
      <c r="BU337" s="420">
        <f>Расчет!BV88</f>
        <v>0</v>
      </c>
      <c r="BV337" s="420">
        <f>Расчет!BW88</f>
        <v>0</v>
      </c>
      <c r="BW337" s="420">
        <f>Расчет!BX88</f>
        <v>0</v>
      </c>
      <c r="BX337" s="420">
        <f>Расчет!BY88</f>
        <v>0</v>
      </c>
      <c r="BY337" s="420">
        <f>Расчет!BZ88</f>
        <v>0</v>
      </c>
      <c r="BZ337" s="420">
        <f>Расчет!CA88</f>
        <v>0</v>
      </c>
      <c r="CA337" s="420">
        <f>Расчет!CB88</f>
        <v>0</v>
      </c>
      <c r="CB337" s="420">
        <f>Расчет!CC88</f>
        <v>0</v>
      </c>
      <c r="CC337" s="420">
        <f>Расчет!CD88</f>
        <v>0</v>
      </c>
      <c r="CD337" s="420">
        <f>Расчет!CE88</f>
        <v>0</v>
      </c>
      <c r="CE337" s="420">
        <f>Расчет!CF88</f>
        <v>0</v>
      </c>
      <c r="CF337" s="420">
        <f>Расчет!CG88</f>
        <v>0</v>
      </c>
      <c r="CG337" s="420">
        <f>Расчет!CH88</f>
        <v>0</v>
      </c>
      <c r="CH337" s="420">
        <f>Расчет!CI88</f>
        <v>0</v>
      </c>
      <c r="CI337" s="420">
        <f>Расчет!CJ88</f>
        <v>0</v>
      </c>
      <c r="CJ337" s="420">
        <f>Расчет!CK88</f>
        <v>0</v>
      </c>
      <c r="CK337" s="420">
        <f>Расчет!CL88</f>
        <v>0</v>
      </c>
      <c r="CL337" s="420">
        <f>Расчет!CM88</f>
        <v>0</v>
      </c>
      <c r="CM337" s="420">
        <f>Расчет!CN88</f>
        <v>0</v>
      </c>
      <c r="CN337" s="420">
        <f>Расчет!CO88</f>
        <v>0</v>
      </c>
      <c r="CO337" s="420">
        <f>Расчет!CP88</f>
        <v>0</v>
      </c>
      <c r="CP337" s="420">
        <f>Расчет!CQ88</f>
        <v>0</v>
      </c>
      <c r="CQ337" s="420">
        <f>Расчет!CR88</f>
        <v>0</v>
      </c>
      <c r="CR337" s="420">
        <f>Расчет!CS88</f>
        <v>0</v>
      </c>
      <c r="CS337" s="420">
        <f>Расчет!CT88</f>
        <v>0</v>
      </c>
      <c r="CT337" s="420">
        <f>Расчет!CU88</f>
        <v>0</v>
      </c>
      <c r="CU337" s="420">
        <f>Расчет!CV88</f>
        <v>0</v>
      </c>
      <c r="CV337" s="420">
        <f>Расчет!CW88</f>
        <v>0</v>
      </c>
      <c r="CW337" s="420">
        <f>Расчет!CX88</f>
        <v>0</v>
      </c>
      <c r="CX337" s="420">
        <f>Расчет!CY88</f>
        <v>0</v>
      </c>
      <c r="CY337" s="420">
        <f>Расчет!CZ88</f>
        <v>0</v>
      </c>
      <c r="CZ337" s="420">
        <f>Расчет!DA88</f>
        <v>0</v>
      </c>
      <c r="DA337" s="420">
        <f>Расчет!DB88</f>
        <v>0</v>
      </c>
      <c r="DB337" s="420">
        <f>Расчет!DC88</f>
        <v>0</v>
      </c>
      <c r="DC337" s="420">
        <f>Расчет!DD88</f>
        <v>0</v>
      </c>
      <c r="DD337" s="420">
        <f>Расчет!DE88</f>
        <v>0</v>
      </c>
      <c r="DE337" s="420">
        <f>Расчет!DF88</f>
        <v>0</v>
      </c>
      <c r="DF337" s="420">
        <f>Расчет!DG88</f>
        <v>0</v>
      </c>
      <c r="DG337" s="420">
        <f>Расчет!DH88</f>
        <v>0</v>
      </c>
      <c r="DH337" s="420">
        <f>Расчет!DI88</f>
        <v>0</v>
      </c>
      <c r="DI337" s="420">
        <f>Расчет!DJ88</f>
        <v>0</v>
      </c>
      <c r="DJ337" s="420">
        <f>Расчет!DK88</f>
        <v>0</v>
      </c>
      <c r="DK337" s="420">
        <f>Расчет!DL88</f>
        <v>0</v>
      </c>
      <c r="DL337" s="420">
        <f>Расчет!DM88</f>
        <v>0</v>
      </c>
      <c r="DM337" s="420">
        <f>Расчет!DN88</f>
        <v>0</v>
      </c>
      <c r="DN337" s="420">
        <f>Расчет!DO88</f>
        <v>0</v>
      </c>
      <c r="DO337" s="420">
        <f>Расчет!DP88</f>
        <v>0</v>
      </c>
      <c r="DP337" s="420">
        <f>Расчет!DQ88</f>
        <v>0</v>
      </c>
      <c r="DQ337" s="420">
        <f>Расчет!DR88</f>
        <v>0</v>
      </c>
      <c r="DR337" s="420">
        <f>Расчет!DS88</f>
        <v>0</v>
      </c>
      <c r="DS337" s="420">
        <f>Расчет!DT88</f>
        <v>0</v>
      </c>
      <c r="DT337" s="420">
        <f>Расчет!DU88</f>
        <v>0</v>
      </c>
      <c r="DU337" s="420">
        <f>Расчет!DV88</f>
        <v>0</v>
      </c>
      <c r="DV337" s="420">
        <f>Расчет!DW88</f>
        <v>0</v>
      </c>
      <c r="DW337" s="420">
        <f>Расчет!DX88</f>
        <v>0</v>
      </c>
      <c r="DX337" s="420">
        <f>Расчет!DY88</f>
        <v>0</v>
      </c>
      <c r="DY337" s="420">
        <f>Расчет!DZ88</f>
        <v>0</v>
      </c>
      <c r="DZ337" s="420">
        <f>Расчет!EA88</f>
        <v>0</v>
      </c>
      <c r="EA337" s="420">
        <f>Расчет!EB88</f>
        <v>0</v>
      </c>
      <c r="EB337" s="420">
        <f>Расчет!EC88</f>
        <v>0</v>
      </c>
      <c r="EC337" s="420">
        <f>Расчет!ED88</f>
        <v>0</v>
      </c>
      <c r="ED337" s="420">
        <f>Расчет!EE88</f>
        <v>0</v>
      </c>
      <c r="EE337" s="420">
        <f>Расчет!EF88</f>
        <v>0</v>
      </c>
      <c r="EF337" s="420">
        <f>Расчет!EG88</f>
        <v>0</v>
      </c>
      <c r="EG337" s="420">
        <f>Расчет!EH88</f>
        <v>0</v>
      </c>
      <c r="EH337" s="420">
        <f>Расчет!EI88</f>
        <v>0</v>
      </c>
      <c r="EI337" s="420">
        <f>Расчет!EJ88</f>
        <v>0</v>
      </c>
      <c r="EJ337" s="420">
        <f>Расчет!EK88</f>
        <v>0</v>
      </c>
      <c r="EK337" s="420">
        <f>Расчет!EL88</f>
        <v>0</v>
      </c>
      <c r="EL337" s="420">
        <f>Расчет!EM88</f>
        <v>0</v>
      </c>
      <c r="EM337" s="420">
        <f>Расчет!EN88</f>
        <v>0</v>
      </c>
      <c r="EN337" s="420">
        <f>Расчет!EO88</f>
        <v>0</v>
      </c>
      <c r="EO337" s="420">
        <f>Расчет!EP88</f>
        <v>0</v>
      </c>
      <c r="EP337" s="420">
        <f>Расчет!EQ88</f>
        <v>0</v>
      </c>
      <c r="EQ337" s="420">
        <f>Расчет!ER88</f>
        <v>0</v>
      </c>
      <c r="ER337" s="420">
        <f>Расчет!ES88</f>
        <v>0</v>
      </c>
      <c r="ES337" s="420">
        <f>Расчет!ET88</f>
        <v>0</v>
      </c>
      <c r="ET337" s="420">
        <f>Расчет!EU88</f>
        <v>0</v>
      </c>
      <c r="EU337" s="420">
        <f>Расчет!EV88</f>
        <v>0</v>
      </c>
      <c r="EV337" s="420">
        <f>Расчет!EW88</f>
        <v>0</v>
      </c>
    </row>
    <row r="338" spans="1:152" s="335" customFormat="1" ht="15.75" outlineLevel="1" x14ac:dyDescent="0.25">
      <c r="A338" s="333">
        <v>3</v>
      </c>
      <c r="B338" s="334" t="s">
        <v>173</v>
      </c>
      <c r="C338" s="429">
        <v>0</v>
      </c>
      <c r="D338" s="430">
        <f>C343</f>
        <v>300000</v>
      </c>
      <c r="E338" s="430">
        <f t="shared" ref="E338:BP338" si="61">D343</f>
        <v>300000</v>
      </c>
      <c r="F338" s="430">
        <f t="shared" si="61"/>
        <v>300000</v>
      </c>
      <c r="G338" s="430">
        <f t="shared" si="61"/>
        <v>300000</v>
      </c>
      <c r="H338" s="430">
        <f t="shared" si="61"/>
        <v>300000</v>
      </c>
      <c r="I338" s="430">
        <f t="shared" si="61"/>
        <v>300000</v>
      </c>
      <c r="J338" s="430">
        <f t="shared" si="61"/>
        <v>300000</v>
      </c>
      <c r="K338" s="430">
        <f t="shared" si="61"/>
        <v>300000</v>
      </c>
      <c r="L338" s="430">
        <f t="shared" si="61"/>
        <v>300000</v>
      </c>
      <c r="M338" s="430">
        <f t="shared" si="61"/>
        <v>300000</v>
      </c>
      <c r="N338" s="430">
        <f t="shared" si="61"/>
        <v>300000</v>
      </c>
      <c r="O338" s="430">
        <f t="shared" si="61"/>
        <v>300000</v>
      </c>
      <c r="P338" s="430">
        <f t="shared" si="61"/>
        <v>262500</v>
      </c>
      <c r="Q338" s="430">
        <f t="shared" si="61"/>
        <v>225000</v>
      </c>
      <c r="R338" s="430">
        <f t="shared" si="61"/>
        <v>187500</v>
      </c>
      <c r="S338" s="430">
        <f t="shared" si="61"/>
        <v>150000</v>
      </c>
      <c r="T338" s="430">
        <f t="shared" si="61"/>
        <v>112500</v>
      </c>
      <c r="U338" s="430">
        <f t="shared" si="61"/>
        <v>75000</v>
      </c>
      <c r="V338" s="430">
        <f t="shared" si="61"/>
        <v>37500</v>
      </c>
      <c r="W338" s="430">
        <f t="shared" si="61"/>
        <v>0</v>
      </c>
      <c r="X338" s="430">
        <f t="shared" si="61"/>
        <v>0</v>
      </c>
      <c r="Y338" s="430">
        <f t="shared" si="61"/>
        <v>0</v>
      </c>
      <c r="Z338" s="430">
        <f t="shared" si="61"/>
        <v>0</v>
      </c>
      <c r="AA338" s="430">
        <f t="shared" si="61"/>
        <v>0</v>
      </c>
      <c r="AB338" s="430">
        <f t="shared" si="61"/>
        <v>0</v>
      </c>
      <c r="AC338" s="430">
        <f t="shared" si="61"/>
        <v>0</v>
      </c>
      <c r="AD338" s="430">
        <f t="shared" si="61"/>
        <v>0</v>
      </c>
      <c r="AE338" s="430">
        <f t="shared" si="61"/>
        <v>0</v>
      </c>
      <c r="AF338" s="430">
        <f t="shared" si="61"/>
        <v>0</v>
      </c>
      <c r="AG338" s="430">
        <f t="shared" si="61"/>
        <v>0</v>
      </c>
      <c r="AH338" s="430">
        <f t="shared" si="61"/>
        <v>0</v>
      </c>
      <c r="AI338" s="430">
        <f t="shared" si="61"/>
        <v>0</v>
      </c>
      <c r="AJ338" s="430">
        <f t="shared" si="61"/>
        <v>0</v>
      </c>
      <c r="AK338" s="430">
        <f t="shared" si="61"/>
        <v>0</v>
      </c>
      <c r="AL338" s="430">
        <f t="shared" si="61"/>
        <v>0</v>
      </c>
      <c r="AM338" s="430">
        <f t="shared" si="61"/>
        <v>0</v>
      </c>
      <c r="AN338" s="430">
        <f t="shared" si="61"/>
        <v>0</v>
      </c>
      <c r="AO338" s="430">
        <f t="shared" si="61"/>
        <v>0</v>
      </c>
      <c r="AP338" s="430">
        <f t="shared" si="61"/>
        <v>0</v>
      </c>
      <c r="AQ338" s="430">
        <f t="shared" si="61"/>
        <v>0</v>
      </c>
      <c r="AR338" s="430">
        <f t="shared" si="61"/>
        <v>0</v>
      </c>
      <c r="AS338" s="430">
        <f t="shared" si="61"/>
        <v>0</v>
      </c>
      <c r="AT338" s="430">
        <f t="shared" si="61"/>
        <v>0</v>
      </c>
      <c r="AU338" s="430">
        <f t="shared" si="61"/>
        <v>0</v>
      </c>
      <c r="AV338" s="430">
        <f t="shared" si="61"/>
        <v>0</v>
      </c>
      <c r="AW338" s="430">
        <f t="shared" si="61"/>
        <v>0</v>
      </c>
      <c r="AX338" s="430">
        <f t="shared" si="61"/>
        <v>0</v>
      </c>
      <c r="AY338" s="430">
        <f t="shared" si="61"/>
        <v>0</v>
      </c>
      <c r="AZ338" s="430">
        <f t="shared" si="61"/>
        <v>0</v>
      </c>
      <c r="BA338" s="430">
        <f t="shared" si="61"/>
        <v>0</v>
      </c>
      <c r="BB338" s="430">
        <f t="shared" si="61"/>
        <v>0</v>
      </c>
      <c r="BC338" s="430">
        <f t="shared" si="61"/>
        <v>0</v>
      </c>
      <c r="BD338" s="430">
        <f t="shared" si="61"/>
        <v>0</v>
      </c>
      <c r="BE338" s="430">
        <f t="shared" si="61"/>
        <v>0</v>
      </c>
      <c r="BF338" s="430">
        <f t="shared" si="61"/>
        <v>0</v>
      </c>
      <c r="BG338" s="430">
        <f t="shared" si="61"/>
        <v>0</v>
      </c>
      <c r="BH338" s="430">
        <f t="shared" si="61"/>
        <v>0</v>
      </c>
      <c r="BI338" s="430">
        <f t="shared" si="61"/>
        <v>0</v>
      </c>
      <c r="BJ338" s="430">
        <f t="shared" si="61"/>
        <v>0</v>
      </c>
      <c r="BK338" s="430">
        <f t="shared" si="61"/>
        <v>0</v>
      </c>
      <c r="BL338" s="430">
        <f t="shared" si="61"/>
        <v>0</v>
      </c>
      <c r="BM338" s="430">
        <f t="shared" si="61"/>
        <v>0</v>
      </c>
      <c r="BN338" s="430">
        <f t="shared" si="61"/>
        <v>0</v>
      </c>
      <c r="BO338" s="430">
        <f t="shared" si="61"/>
        <v>0</v>
      </c>
      <c r="BP338" s="430">
        <f t="shared" si="61"/>
        <v>0</v>
      </c>
      <c r="BQ338" s="430">
        <f t="shared" ref="BQ338:EB338" si="62">BP343</f>
        <v>0</v>
      </c>
      <c r="BR338" s="430">
        <f t="shared" si="62"/>
        <v>0</v>
      </c>
      <c r="BS338" s="430">
        <f t="shared" si="62"/>
        <v>0</v>
      </c>
      <c r="BT338" s="430">
        <f t="shared" si="62"/>
        <v>0</v>
      </c>
      <c r="BU338" s="430">
        <f t="shared" si="62"/>
        <v>0</v>
      </c>
      <c r="BV338" s="430">
        <f t="shared" si="62"/>
        <v>0</v>
      </c>
      <c r="BW338" s="430">
        <f t="shared" si="62"/>
        <v>0</v>
      </c>
      <c r="BX338" s="430">
        <f t="shared" si="62"/>
        <v>0</v>
      </c>
      <c r="BY338" s="430">
        <f t="shared" si="62"/>
        <v>0</v>
      </c>
      <c r="BZ338" s="430">
        <f t="shared" si="62"/>
        <v>0</v>
      </c>
      <c r="CA338" s="430">
        <f t="shared" si="62"/>
        <v>0</v>
      </c>
      <c r="CB338" s="430">
        <f t="shared" si="62"/>
        <v>0</v>
      </c>
      <c r="CC338" s="430">
        <f t="shared" si="62"/>
        <v>0</v>
      </c>
      <c r="CD338" s="430">
        <f t="shared" si="62"/>
        <v>0</v>
      </c>
      <c r="CE338" s="430">
        <f t="shared" si="62"/>
        <v>0</v>
      </c>
      <c r="CF338" s="430">
        <f t="shared" si="62"/>
        <v>0</v>
      </c>
      <c r="CG338" s="430">
        <f t="shared" si="62"/>
        <v>0</v>
      </c>
      <c r="CH338" s="430">
        <f t="shared" si="62"/>
        <v>0</v>
      </c>
      <c r="CI338" s="430">
        <f t="shared" si="62"/>
        <v>0</v>
      </c>
      <c r="CJ338" s="430">
        <f t="shared" si="62"/>
        <v>0</v>
      </c>
      <c r="CK338" s="430">
        <f t="shared" si="62"/>
        <v>0</v>
      </c>
      <c r="CL338" s="430">
        <f t="shared" si="62"/>
        <v>0</v>
      </c>
      <c r="CM338" s="430">
        <f t="shared" si="62"/>
        <v>0</v>
      </c>
      <c r="CN338" s="430">
        <f t="shared" si="62"/>
        <v>0</v>
      </c>
      <c r="CO338" s="430">
        <f t="shared" si="62"/>
        <v>0</v>
      </c>
      <c r="CP338" s="430">
        <f t="shared" si="62"/>
        <v>0</v>
      </c>
      <c r="CQ338" s="430">
        <f t="shared" si="62"/>
        <v>0</v>
      </c>
      <c r="CR338" s="430">
        <f t="shared" si="62"/>
        <v>0</v>
      </c>
      <c r="CS338" s="430">
        <f t="shared" si="62"/>
        <v>0</v>
      </c>
      <c r="CT338" s="430">
        <f t="shared" si="62"/>
        <v>0</v>
      </c>
      <c r="CU338" s="430">
        <f t="shared" si="62"/>
        <v>0</v>
      </c>
      <c r="CV338" s="430">
        <f t="shared" si="62"/>
        <v>0</v>
      </c>
      <c r="CW338" s="430">
        <f t="shared" si="62"/>
        <v>0</v>
      </c>
      <c r="CX338" s="430">
        <f t="shared" si="62"/>
        <v>0</v>
      </c>
      <c r="CY338" s="430">
        <f t="shared" si="62"/>
        <v>0</v>
      </c>
      <c r="CZ338" s="430">
        <f t="shared" si="62"/>
        <v>0</v>
      </c>
      <c r="DA338" s="430">
        <f t="shared" si="62"/>
        <v>0</v>
      </c>
      <c r="DB338" s="430">
        <f t="shared" si="62"/>
        <v>0</v>
      </c>
      <c r="DC338" s="430">
        <f t="shared" si="62"/>
        <v>0</v>
      </c>
      <c r="DD338" s="430">
        <f t="shared" si="62"/>
        <v>0</v>
      </c>
      <c r="DE338" s="430">
        <f t="shared" si="62"/>
        <v>0</v>
      </c>
      <c r="DF338" s="430">
        <f t="shared" si="62"/>
        <v>0</v>
      </c>
      <c r="DG338" s="430">
        <f t="shared" si="62"/>
        <v>0</v>
      </c>
      <c r="DH338" s="430">
        <f t="shared" si="62"/>
        <v>0</v>
      </c>
      <c r="DI338" s="430">
        <f t="shared" si="62"/>
        <v>0</v>
      </c>
      <c r="DJ338" s="430">
        <f t="shared" si="62"/>
        <v>0</v>
      </c>
      <c r="DK338" s="430">
        <f t="shared" si="62"/>
        <v>0</v>
      </c>
      <c r="DL338" s="430">
        <f t="shared" si="62"/>
        <v>0</v>
      </c>
      <c r="DM338" s="430">
        <f t="shared" si="62"/>
        <v>0</v>
      </c>
      <c r="DN338" s="430">
        <f t="shared" si="62"/>
        <v>0</v>
      </c>
      <c r="DO338" s="430">
        <f t="shared" si="62"/>
        <v>0</v>
      </c>
      <c r="DP338" s="430">
        <f t="shared" si="62"/>
        <v>0</v>
      </c>
      <c r="DQ338" s="430">
        <f t="shared" si="62"/>
        <v>0</v>
      </c>
      <c r="DR338" s="430">
        <f t="shared" si="62"/>
        <v>0</v>
      </c>
      <c r="DS338" s="430">
        <f t="shared" si="62"/>
        <v>0</v>
      </c>
      <c r="DT338" s="430">
        <f t="shared" si="62"/>
        <v>0</v>
      </c>
      <c r="DU338" s="430">
        <f t="shared" si="62"/>
        <v>0</v>
      </c>
      <c r="DV338" s="430">
        <f t="shared" si="62"/>
        <v>0</v>
      </c>
      <c r="DW338" s="430">
        <f t="shared" si="62"/>
        <v>0</v>
      </c>
      <c r="DX338" s="430">
        <f t="shared" si="62"/>
        <v>0</v>
      </c>
      <c r="DY338" s="430">
        <f t="shared" si="62"/>
        <v>0</v>
      </c>
      <c r="DZ338" s="430">
        <f t="shared" si="62"/>
        <v>0</v>
      </c>
      <c r="EA338" s="430">
        <f t="shared" si="62"/>
        <v>0</v>
      </c>
      <c r="EB338" s="430">
        <f t="shared" si="62"/>
        <v>0</v>
      </c>
      <c r="EC338" s="430">
        <f t="shared" ref="EC338:EV338" si="63">EB343</f>
        <v>0</v>
      </c>
      <c r="ED338" s="430">
        <f t="shared" si="63"/>
        <v>0</v>
      </c>
      <c r="EE338" s="430">
        <f t="shared" si="63"/>
        <v>0</v>
      </c>
      <c r="EF338" s="430">
        <f t="shared" si="63"/>
        <v>0</v>
      </c>
      <c r="EG338" s="430">
        <f t="shared" si="63"/>
        <v>0</v>
      </c>
      <c r="EH338" s="430">
        <f t="shared" si="63"/>
        <v>0</v>
      </c>
      <c r="EI338" s="430">
        <f t="shared" si="63"/>
        <v>0</v>
      </c>
      <c r="EJ338" s="430">
        <f t="shared" si="63"/>
        <v>0</v>
      </c>
      <c r="EK338" s="430">
        <f t="shared" si="63"/>
        <v>0</v>
      </c>
      <c r="EL338" s="430">
        <f t="shared" si="63"/>
        <v>0</v>
      </c>
      <c r="EM338" s="430">
        <f t="shared" si="63"/>
        <v>0</v>
      </c>
      <c r="EN338" s="430">
        <f t="shared" si="63"/>
        <v>0</v>
      </c>
      <c r="EO338" s="430">
        <f t="shared" si="63"/>
        <v>0</v>
      </c>
      <c r="EP338" s="430">
        <f t="shared" si="63"/>
        <v>0</v>
      </c>
      <c r="EQ338" s="430">
        <f t="shared" si="63"/>
        <v>0</v>
      </c>
      <c r="ER338" s="430">
        <f t="shared" si="63"/>
        <v>0</v>
      </c>
      <c r="ES338" s="430">
        <f t="shared" si="63"/>
        <v>0</v>
      </c>
      <c r="ET338" s="430">
        <f t="shared" si="63"/>
        <v>0</v>
      </c>
      <c r="EU338" s="430">
        <f t="shared" si="63"/>
        <v>0</v>
      </c>
      <c r="EV338" s="430">
        <f t="shared" si="63"/>
        <v>0</v>
      </c>
    </row>
    <row r="339" spans="1:152" s="64" customFormat="1" ht="15.75" outlineLevel="1" x14ac:dyDescent="0.25">
      <c r="A339" s="235">
        <v>4</v>
      </c>
      <c r="B339" s="236" t="s">
        <v>172</v>
      </c>
      <c r="C339" s="331">
        <v>300000</v>
      </c>
      <c r="D339" s="332"/>
      <c r="E339" s="332"/>
      <c r="F339" s="332"/>
      <c r="G339" s="332"/>
      <c r="H339" s="332"/>
      <c r="I339" s="332"/>
      <c r="J339" s="332"/>
      <c r="K339" s="332"/>
      <c r="L339" s="332"/>
      <c r="M339" s="332"/>
      <c r="N339" s="332"/>
      <c r="O339" s="332"/>
      <c r="P339" s="332"/>
      <c r="Q339" s="332"/>
      <c r="R339" s="332"/>
      <c r="S339" s="332"/>
      <c r="T339" s="332"/>
      <c r="U339" s="332"/>
      <c r="V339" s="332"/>
      <c r="W339" s="332"/>
      <c r="X339" s="332"/>
      <c r="Y339" s="332"/>
      <c r="Z339" s="332"/>
      <c r="AA339" s="332"/>
      <c r="AB339" s="332"/>
      <c r="AC339" s="332"/>
      <c r="AD339" s="332"/>
      <c r="AE339" s="332"/>
      <c r="AF339" s="332"/>
      <c r="AG339" s="332"/>
      <c r="AH339" s="332"/>
      <c r="AI339" s="332"/>
      <c r="AJ339" s="332"/>
      <c r="AK339" s="332"/>
      <c r="AL339" s="332"/>
      <c r="AM339" s="332"/>
      <c r="AN339" s="332"/>
      <c r="AO339" s="332"/>
      <c r="AP339" s="332"/>
      <c r="AQ339" s="332"/>
      <c r="AR339" s="332"/>
      <c r="AS339" s="332"/>
      <c r="AT339" s="332"/>
      <c r="AU339" s="332"/>
      <c r="AV339" s="332"/>
      <c r="AW339" s="332"/>
      <c r="AX339" s="332"/>
      <c r="AY339" s="332"/>
      <c r="AZ339" s="332"/>
      <c r="BA339" s="332"/>
      <c r="BB339" s="332"/>
      <c r="BC339" s="332"/>
      <c r="BD339" s="332"/>
      <c r="BE339" s="332"/>
      <c r="BF339" s="332"/>
      <c r="BG339" s="332"/>
      <c r="BH339" s="332"/>
      <c r="BI339" s="332"/>
      <c r="BJ339" s="332"/>
      <c r="BK339" s="332"/>
      <c r="BL339" s="332"/>
      <c r="BM339" s="332"/>
      <c r="BN339" s="332"/>
      <c r="BO339" s="332"/>
      <c r="BP339" s="332"/>
      <c r="BQ339" s="332"/>
      <c r="BR339" s="332"/>
      <c r="BS339" s="332"/>
      <c r="BT339" s="332"/>
      <c r="BU339" s="332"/>
      <c r="BV339" s="332"/>
      <c r="BW339" s="332"/>
      <c r="BX339" s="332"/>
      <c r="BY339" s="332"/>
      <c r="BZ339" s="332"/>
      <c r="CA339" s="332"/>
      <c r="CB339" s="332"/>
      <c r="CC339" s="332"/>
      <c r="CD339" s="332"/>
      <c r="CE339" s="332"/>
      <c r="CF339" s="332"/>
      <c r="CG339" s="332"/>
      <c r="CH339" s="332"/>
      <c r="CI339" s="332"/>
      <c r="CJ339" s="332"/>
      <c r="CK339" s="332"/>
      <c r="CL339" s="332"/>
      <c r="CM339" s="332"/>
      <c r="CN339" s="332"/>
      <c r="CO339" s="332"/>
      <c r="CP339" s="332"/>
      <c r="CQ339" s="332"/>
      <c r="CR339" s="332"/>
      <c r="CS339" s="332"/>
      <c r="CT339" s="332"/>
      <c r="CU339" s="332"/>
      <c r="CV339" s="332"/>
      <c r="CW339" s="332"/>
      <c r="CX339" s="332"/>
      <c r="CY339" s="332"/>
      <c r="CZ339" s="332"/>
      <c r="DA339" s="332"/>
      <c r="DB339" s="332"/>
      <c r="DC339" s="332"/>
      <c r="DD339" s="332"/>
      <c r="DE339" s="332"/>
      <c r="DF339" s="332"/>
      <c r="DG339" s="332"/>
      <c r="DH339" s="332"/>
      <c r="DI339" s="332"/>
      <c r="DJ339" s="332"/>
      <c r="DK339" s="332"/>
      <c r="DL339" s="332"/>
      <c r="DM339" s="332"/>
      <c r="DN339" s="332"/>
      <c r="DO339" s="332"/>
      <c r="DP339" s="332"/>
      <c r="DQ339" s="332"/>
      <c r="DR339" s="332"/>
      <c r="DS339" s="332"/>
      <c r="DT339" s="332"/>
      <c r="DU339" s="332"/>
      <c r="DV339" s="332"/>
      <c r="DW339" s="332"/>
      <c r="DX339" s="332"/>
      <c r="DY339" s="332"/>
      <c r="DZ339" s="332"/>
      <c r="EA339" s="332"/>
      <c r="EB339" s="332"/>
      <c r="EC339" s="332"/>
      <c r="ED339" s="332"/>
      <c r="EE339" s="332"/>
      <c r="EF339" s="332"/>
      <c r="EG339" s="332"/>
      <c r="EH339" s="332"/>
      <c r="EI339" s="332"/>
      <c r="EJ339" s="332"/>
      <c r="EK339" s="332"/>
      <c r="EL339" s="332"/>
      <c r="EM339" s="332"/>
      <c r="EN339" s="332"/>
      <c r="EO339" s="332"/>
      <c r="EP339" s="332"/>
      <c r="EQ339" s="332"/>
      <c r="ER339" s="332"/>
      <c r="ES339" s="332"/>
      <c r="ET339" s="332"/>
      <c r="EU339" s="332"/>
      <c r="EV339" s="332"/>
    </row>
    <row r="340" spans="1:152" s="64" customFormat="1" ht="15.75" outlineLevel="1" x14ac:dyDescent="0.25">
      <c r="A340" s="235">
        <v>5</v>
      </c>
      <c r="B340" s="236" t="s">
        <v>477</v>
      </c>
      <c r="C340" s="429">
        <f>C341</f>
        <v>3750</v>
      </c>
      <c r="D340" s="429">
        <f t="shared" ref="D340:S340" si="64">D341</f>
        <v>3750</v>
      </c>
      <c r="E340" s="429">
        <f t="shared" si="64"/>
        <v>3750</v>
      </c>
      <c r="F340" s="429">
        <f t="shared" si="64"/>
        <v>3750</v>
      </c>
      <c r="G340" s="429">
        <f t="shared" si="64"/>
        <v>3750</v>
      </c>
      <c r="H340" s="429">
        <f t="shared" si="64"/>
        <v>3750</v>
      </c>
      <c r="I340" s="429">
        <f t="shared" si="64"/>
        <v>3750</v>
      </c>
      <c r="J340" s="429">
        <f t="shared" si="64"/>
        <v>3750</v>
      </c>
      <c r="K340" s="429">
        <f t="shared" si="64"/>
        <v>3750</v>
      </c>
      <c r="L340" s="429">
        <f t="shared" si="64"/>
        <v>3750</v>
      </c>
      <c r="M340" s="429">
        <f>M341</f>
        <v>3750</v>
      </c>
      <c r="N340" s="429">
        <f t="shared" si="64"/>
        <v>3750</v>
      </c>
      <c r="O340" s="429">
        <f t="shared" si="64"/>
        <v>3750</v>
      </c>
      <c r="P340" s="429">
        <f t="shared" si="64"/>
        <v>3281.25</v>
      </c>
      <c r="Q340" s="429">
        <f t="shared" si="64"/>
        <v>2812.5</v>
      </c>
      <c r="R340" s="429">
        <f t="shared" si="64"/>
        <v>2343.75</v>
      </c>
      <c r="S340" s="429">
        <f t="shared" si="64"/>
        <v>1875</v>
      </c>
      <c r="T340" s="429">
        <f t="shared" ref="T340" si="65">T341</f>
        <v>1406.25</v>
      </c>
      <c r="U340" s="429">
        <f t="shared" ref="U340" si="66">U341</f>
        <v>937.5</v>
      </c>
      <c r="V340" s="429">
        <f t="shared" ref="V340" si="67">V341</f>
        <v>468.75</v>
      </c>
      <c r="W340" s="430"/>
      <c r="X340" s="430"/>
      <c r="Y340" s="430"/>
      <c r="Z340" s="430"/>
      <c r="AA340" s="430"/>
      <c r="AB340" s="430"/>
      <c r="AC340" s="430"/>
      <c r="AD340" s="430"/>
      <c r="AE340" s="430"/>
      <c r="AF340" s="430"/>
      <c r="AG340" s="430"/>
      <c r="AH340" s="430"/>
      <c r="AI340" s="430"/>
      <c r="AJ340" s="430"/>
      <c r="AK340" s="430"/>
      <c r="AL340" s="430"/>
      <c r="AM340" s="430"/>
      <c r="AN340" s="430"/>
      <c r="AO340" s="430"/>
      <c r="AP340" s="430"/>
      <c r="AQ340" s="430"/>
      <c r="AR340" s="430"/>
      <c r="AS340" s="430"/>
      <c r="AT340" s="430"/>
      <c r="AU340" s="430"/>
      <c r="AV340" s="430"/>
      <c r="AW340" s="430"/>
      <c r="AX340" s="430"/>
      <c r="AY340" s="430"/>
      <c r="AZ340" s="430"/>
      <c r="BA340" s="430"/>
      <c r="BB340" s="430"/>
      <c r="BC340" s="430"/>
      <c r="BD340" s="430"/>
      <c r="BE340" s="430"/>
      <c r="BF340" s="430"/>
      <c r="BG340" s="430"/>
      <c r="BH340" s="430"/>
      <c r="BI340" s="430"/>
      <c r="BJ340" s="430"/>
      <c r="BK340" s="430"/>
      <c r="BL340" s="430"/>
      <c r="BM340" s="430"/>
      <c r="BN340" s="430"/>
      <c r="BO340" s="430"/>
      <c r="BP340" s="430"/>
      <c r="BQ340" s="430"/>
      <c r="BR340" s="430"/>
      <c r="BS340" s="430"/>
      <c r="BT340" s="430"/>
      <c r="BU340" s="430"/>
      <c r="BV340" s="430"/>
      <c r="BW340" s="430"/>
      <c r="BX340" s="430"/>
      <c r="BY340" s="430"/>
      <c r="BZ340" s="430"/>
      <c r="CA340" s="430"/>
      <c r="CB340" s="430"/>
      <c r="CC340" s="430"/>
      <c r="CD340" s="430"/>
      <c r="CE340" s="430"/>
      <c r="CF340" s="430"/>
      <c r="CG340" s="430"/>
      <c r="CH340" s="430"/>
      <c r="CI340" s="430"/>
      <c r="CJ340" s="430"/>
      <c r="CK340" s="430"/>
      <c r="CL340" s="430"/>
      <c r="CM340" s="430"/>
      <c r="CN340" s="430"/>
      <c r="CO340" s="430"/>
      <c r="CP340" s="430"/>
      <c r="CQ340" s="430"/>
      <c r="CR340" s="430"/>
      <c r="CS340" s="430"/>
      <c r="CT340" s="430"/>
      <c r="CU340" s="430"/>
      <c r="CV340" s="430"/>
      <c r="CW340" s="430"/>
      <c r="CX340" s="430"/>
      <c r="CY340" s="430"/>
      <c r="CZ340" s="430"/>
      <c r="DA340" s="430"/>
      <c r="DB340" s="430"/>
      <c r="DC340" s="430"/>
      <c r="DD340" s="430"/>
      <c r="DE340" s="430"/>
      <c r="DF340" s="430"/>
      <c r="DG340" s="430"/>
      <c r="DH340" s="430"/>
      <c r="DI340" s="430"/>
      <c r="DJ340" s="430"/>
      <c r="DK340" s="430"/>
      <c r="DL340" s="430"/>
      <c r="DM340" s="430"/>
      <c r="DN340" s="430"/>
      <c r="DO340" s="430"/>
      <c r="DP340" s="430"/>
      <c r="DQ340" s="430"/>
      <c r="DR340" s="430"/>
      <c r="DS340" s="430"/>
      <c r="DT340" s="430"/>
      <c r="DU340" s="430"/>
      <c r="DV340" s="430"/>
      <c r="DW340" s="430"/>
      <c r="DX340" s="430"/>
      <c r="DY340" s="430"/>
      <c r="DZ340" s="430"/>
      <c r="EA340" s="430"/>
      <c r="EB340" s="430"/>
      <c r="EC340" s="430"/>
      <c r="ED340" s="430"/>
      <c r="EE340" s="430"/>
      <c r="EF340" s="430"/>
      <c r="EG340" s="430"/>
      <c r="EH340" s="430"/>
      <c r="EI340" s="430"/>
      <c r="EJ340" s="430"/>
      <c r="EK340" s="430"/>
      <c r="EL340" s="430"/>
      <c r="EM340" s="430"/>
      <c r="EN340" s="430"/>
      <c r="EO340" s="430"/>
      <c r="EP340" s="430"/>
      <c r="EQ340" s="430"/>
      <c r="ER340" s="430"/>
      <c r="ES340" s="430"/>
      <c r="ET340" s="430"/>
      <c r="EU340" s="430"/>
      <c r="EV340" s="430"/>
    </row>
    <row r="341" spans="1:152" s="64" customFormat="1" ht="15.75" outlineLevel="1" x14ac:dyDescent="0.25">
      <c r="A341" s="235">
        <v>6</v>
      </c>
      <c r="B341" s="236" t="s">
        <v>476</v>
      </c>
      <c r="C341" s="429">
        <f>(C338+C339)*$C$335/(12/$C$6)</f>
        <v>3750</v>
      </c>
      <c r="D341" s="429">
        <f t="shared" ref="D341:BO341" si="68">(D338+D339)*$C$335/(12/$C$6)</f>
        <v>3750</v>
      </c>
      <c r="E341" s="429">
        <f t="shared" si="68"/>
        <v>3750</v>
      </c>
      <c r="F341" s="429">
        <f t="shared" si="68"/>
        <v>3750</v>
      </c>
      <c r="G341" s="429">
        <f t="shared" si="68"/>
        <v>3750</v>
      </c>
      <c r="H341" s="429">
        <f t="shared" si="68"/>
        <v>3750</v>
      </c>
      <c r="I341" s="429">
        <f t="shared" si="68"/>
        <v>3750</v>
      </c>
      <c r="J341" s="429">
        <f t="shared" si="68"/>
        <v>3750</v>
      </c>
      <c r="K341" s="429">
        <f t="shared" si="68"/>
        <v>3750</v>
      </c>
      <c r="L341" s="429">
        <f t="shared" si="68"/>
        <v>3750</v>
      </c>
      <c r="M341" s="429">
        <f>(M338+M339)*$C$335/(12/$C$6)</f>
        <v>3750</v>
      </c>
      <c r="N341" s="429">
        <f t="shared" si="68"/>
        <v>3750</v>
      </c>
      <c r="O341" s="429">
        <f t="shared" si="68"/>
        <v>3750</v>
      </c>
      <c r="P341" s="429">
        <f t="shared" si="68"/>
        <v>3281.25</v>
      </c>
      <c r="Q341" s="429">
        <f t="shared" si="68"/>
        <v>2812.5</v>
      </c>
      <c r="R341" s="429">
        <f t="shared" si="68"/>
        <v>2343.75</v>
      </c>
      <c r="S341" s="429">
        <f t="shared" si="68"/>
        <v>1875</v>
      </c>
      <c r="T341" s="429">
        <f t="shared" si="68"/>
        <v>1406.25</v>
      </c>
      <c r="U341" s="429">
        <f t="shared" si="68"/>
        <v>937.5</v>
      </c>
      <c r="V341" s="429">
        <f t="shared" si="68"/>
        <v>468.75</v>
      </c>
      <c r="W341" s="429">
        <f t="shared" si="68"/>
        <v>0</v>
      </c>
      <c r="X341" s="429">
        <f t="shared" si="68"/>
        <v>0</v>
      </c>
      <c r="Y341" s="429">
        <f t="shared" si="68"/>
        <v>0</v>
      </c>
      <c r="Z341" s="429">
        <f t="shared" si="68"/>
        <v>0</v>
      </c>
      <c r="AA341" s="429">
        <f t="shared" si="68"/>
        <v>0</v>
      </c>
      <c r="AB341" s="429">
        <f t="shared" si="68"/>
        <v>0</v>
      </c>
      <c r="AC341" s="429">
        <f t="shared" si="68"/>
        <v>0</v>
      </c>
      <c r="AD341" s="429">
        <f t="shared" si="68"/>
        <v>0</v>
      </c>
      <c r="AE341" s="429">
        <f t="shared" si="68"/>
        <v>0</v>
      </c>
      <c r="AF341" s="429">
        <f t="shared" si="68"/>
        <v>0</v>
      </c>
      <c r="AG341" s="429">
        <f t="shared" si="68"/>
        <v>0</v>
      </c>
      <c r="AH341" s="429">
        <f t="shared" si="68"/>
        <v>0</v>
      </c>
      <c r="AI341" s="429">
        <f t="shared" si="68"/>
        <v>0</v>
      </c>
      <c r="AJ341" s="429">
        <f t="shared" si="68"/>
        <v>0</v>
      </c>
      <c r="AK341" s="429">
        <f t="shared" si="68"/>
        <v>0</v>
      </c>
      <c r="AL341" s="429">
        <f t="shared" si="68"/>
        <v>0</v>
      </c>
      <c r="AM341" s="429">
        <f t="shared" si="68"/>
        <v>0</v>
      </c>
      <c r="AN341" s="429">
        <f t="shared" si="68"/>
        <v>0</v>
      </c>
      <c r="AO341" s="429">
        <f t="shared" si="68"/>
        <v>0</v>
      </c>
      <c r="AP341" s="429">
        <f t="shared" si="68"/>
        <v>0</v>
      </c>
      <c r="AQ341" s="429">
        <f t="shared" si="68"/>
        <v>0</v>
      </c>
      <c r="AR341" s="429">
        <f t="shared" si="68"/>
        <v>0</v>
      </c>
      <c r="AS341" s="429">
        <f t="shared" si="68"/>
        <v>0</v>
      </c>
      <c r="AT341" s="429">
        <f t="shared" si="68"/>
        <v>0</v>
      </c>
      <c r="AU341" s="429">
        <f t="shared" si="68"/>
        <v>0</v>
      </c>
      <c r="AV341" s="429">
        <f t="shared" si="68"/>
        <v>0</v>
      </c>
      <c r="AW341" s="429">
        <f t="shared" si="68"/>
        <v>0</v>
      </c>
      <c r="AX341" s="429">
        <f t="shared" si="68"/>
        <v>0</v>
      </c>
      <c r="AY341" s="429">
        <f t="shared" si="68"/>
        <v>0</v>
      </c>
      <c r="AZ341" s="429">
        <f t="shared" si="68"/>
        <v>0</v>
      </c>
      <c r="BA341" s="429">
        <f t="shared" si="68"/>
        <v>0</v>
      </c>
      <c r="BB341" s="429">
        <f t="shared" si="68"/>
        <v>0</v>
      </c>
      <c r="BC341" s="429">
        <f t="shared" si="68"/>
        <v>0</v>
      </c>
      <c r="BD341" s="429">
        <f t="shared" si="68"/>
        <v>0</v>
      </c>
      <c r="BE341" s="429">
        <f t="shared" si="68"/>
        <v>0</v>
      </c>
      <c r="BF341" s="429">
        <f t="shared" si="68"/>
        <v>0</v>
      </c>
      <c r="BG341" s="429">
        <f t="shared" si="68"/>
        <v>0</v>
      </c>
      <c r="BH341" s="429">
        <f t="shared" si="68"/>
        <v>0</v>
      </c>
      <c r="BI341" s="429">
        <f t="shared" si="68"/>
        <v>0</v>
      </c>
      <c r="BJ341" s="429">
        <f t="shared" si="68"/>
        <v>0</v>
      </c>
      <c r="BK341" s="429">
        <f t="shared" si="68"/>
        <v>0</v>
      </c>
      <c r="BL341" s="429">
        <f t="shared" si="68"/>
        <v>0</v>
      </c>
      <c r="BM341" s="429">
        <f t="shared" si="68"/>
        <v>0</v>
      </c>
      <c r="BN341" s="429">
        <f t="shared" si="68"/>
        <v>0</v>
      </c>
      <c r="BO341" s="429">
        <f t="shared" si="68"/>
        <v>0</v>
      </c>
      <c r="BP341" s="429">
        <f t="shared" ref="BP341:EA341" si="69">(BP338+BP339)*$C$335/(12/$C$6)</f>
        <v>0</v>
      </c>
      <c r="BQ341" s="429">
        <f t="shared" si="69"/>
        <v>0</v>
      </c>
      <c r="BR341" s="429">
        <f t="shared" si="69"/>
        <v>0</v>
      </c>
      <c r="BS341" s="429">
        <f t="shared" si="69"/>
        <v>0</v>
      </c>
      <c r="BT341" s="429">
        <f t="shared" si="69"/>
        <v>0</v>
      </c>
      <c r="BU341" s="429">
        <f t="shared" si="69"/>
        <v>0</v>
      </c>
      <c r="BV341" s="429">
        <f t="shared" si="69"/>
        <v>0</v>
      </c>
      <c r="BW341" s="429">
        <f t="shared" si="69"/>
        <v>0</v>
      </c>
      <c r="BX341" s="429">
        <f t="shared" si="69"/>
        <v>0</v>
      </c>
      <c r="BY341" s="429">
        <f t="shared" si="69"/>
        <v>0</v>
      </c>
      <c r="BZ341" s="429">
        <f t="shared" si="69"/>
        <v>0</v>
      </c>
      <c r="CA341" s="429">
        <f t="shared" si="69"/>
        <v>0</v>
      </c>
      <c r="CB341" s="429">
        <f t="shared" si="69"/>
        <v>0</v>
      </c>
      <c r="CC341" s="429">
        <f t="shared" si="69"/>
        <v>0</v>
      </c>
      <c r="CD341" s="429">
        <f t="shared" si="69"/>
        <v>0</v>
      </c>
      <c r="CE341" s="429">
        <f t="shared" si="69"/>
        <v>0</v>
      </c>
      <c r="CF341" s="429">
        <f t="shared" si="69"/>
        <v>0</v>
      </c>
      <c r="CG341" s="429">
        <f t="shared" si="69"/>
        <v>0</v>
      </c>
      <c r="CH341" s="429">
        <f t="shared" si="69"/>
        <v>0</v>
      </c>
      <c r="CI341" s="429">
        <f t="shared" si="69"/>
        <v>0</v>
      </c>
      <c r="CJ341" s="429">
        <f t="shared" si="69"/>
        <v>0</v>
      </c>
      <c r="CK341" s="429">
        <f t="shared" si="69"/>
        <v>0</v>
      </c>
      <c r="CL341" s="429">
        <f t="shared" si="69"/>
        <v>0</v>
      </c>
      <c r="CM341" s="429">
        <f t="shared" si="69"/>
        <v>0</v>
      </c>
      <c r="CN341" s="429">
        <f t="shared" si="69"/>
        <v>0</v>
      </c>
      <c r="CO341" s="429">
        <f t="shared" si="69"/>
        <v>0</v>
      </c>
      <c r="CP341" s="429">
        <f t="shared" si="69"/>
        <v>0</v>
      </c>
      <c r="CQ341" s="429">
        <f t="shared" si="69"/>
        <v>0</v>
      </c>
      <c r="CR341" s="429">
        <f t="shared" si="69"/>
        <v>0</v>
      </c>
      <c r="CS341" s="429">
        <f t="shared" si="69"/>
        <v>0</v>
      </c>
      <c r="CT341" s="429">
        <f t="shared" si="69"/>
        <v>0</v>
      </c>
      <c r="CU341" s="429">
        <f t="shared" si="69"/>
        <v>0</v>
      </c>
      <c r="CV341" s="429">
        <f t="shared" si="69"/>
        <v>0</v>
      </c>
      <c r="CW341" s="429">
        <f t="shared" si="69"/>
        <v>0</v>
      </c>
      <c r="CX341" s="429">
        <f t="shared" si="69"/>
        <v>0</v>
      </c>
      <c r="CY341" s="429">
        <f t="shared" si="69"/>
        <v>0</v>
      </c>
      <c r="CZ341" s="429">
        <f t="shared" si="69"/>
        <v>0</v>
      </c>
      <c r="DA341" s="429">
        <f t="shared" si="69"/>
        <v>0</v>
      </c>
      <c r="DB341" s="429">
        <f t="shared" si="69"/>
        <v>0</v>
      </c>
      <c r="DC341" s="429">
        <f t="shared" si="69"/>
        <v>0</v>
      </c>
      <c r="DD341" s="429">
        <f t="shared" si="69"/>
        <v>0</v>
      </c>
      <c r="DE341" s="429">
        <f t="shared" si="69"/>
        <v>0</v>
      </c>
      <c r="DF341" s="429">
        <f t="shared" si="69"/>
        <v>0</v>
      </c>
      <c r="DG341" s="429">
        <f t="shared" si="69"/>
        <v>0</v>
      </c>
      <c r="DH341" s="429">
        <f t="shared" si="69"/>
        <v>0</v>
      </c>
      <c r="DI341" s="429">
        <f t="shared" si="69"/>
        <v>0</v>
      </c>
      <c r="DJ341" s="429">
        <f t="shared" si="69"/>
        <v>0</v>
      </c>
      <c r="DK341" s="429">
        <f t="shared" si="69"/>
        <v>0</v>
      </c>
      <c r="DL341" s="429">
        <f t="shared" si="69"/>
        <v>0</v>
      </c>
      <c r="DM341" s="429">
        <f t="shared" si="69"/>
        <v>0</v>
      </c>
      <c r="DN341" s="429">
        <f t="shared" si="69"/>
        <v>0</v>
      </c>
      <c r="DO341" s="429">
        <f t="shared" si="69"/>
        <v>0</v>
      </c>
      <c r="DP341" s="429">
        <f t="shared" si="69"/>
        <v>0</v>
      </c>
      <c r="DQ341" s="429">
        <f t="shared" si="69"/>
        <v>0</v>
      </c>
      <c r="DR341" s="429">
        <f t="shared" si="69"/>
        <v>0</v>
      </c>
      <c r="DS341" s="429">
        <f t="shared" si="69"/>
        <v>0</v>
      </c>
      <c r="DT341" s="429">
        <f t="shared" si="69"/>
        <v>0</v>
      </c>
      <c r="DU341" s="429">
        <f t="shared" si="69"/>
        <v>0</v>
      </c>
      <c r="DV341" s="429">
        <f t="shared" si="69"/>
        <v>0</v>
      </c>
      <c r="DW341" s="429">
        <f t="shared" si="69"/>
        <v>0</v>
      </c>
      <c r="DX341" s="429">
        <f t="shared" si="69"/>
        <v>0</v>
      </c>
      <c r="DY341" s="429">
        <f t="shared" si="69"/>
        <v>0</v>
      </c>
      <c r="DZ341" s="429">
        <f t="shared" si="69"/>
        <v>0</v>
      </c>
      <c r="EA341" s="429">
        <f t="shared" si="69"/>
        <v>0</v>
      </c>
      <c r="EB341" s="429">
        <f t="shared" ref="EB341:EV341" si="70">(EB338+EB339)*$C$335/(12/$C$6)</f>
        <v>0</v>
      </c>
      <c r="EC341" s="429">
        <f t="shared" si="70"/>
        <v>0</v>
      </c>
      <c r="ED341" s="429">
        <f t="shared" si="70"/>
        <v>0</v>
      </c>
      <c r="EE341" s="429">
        <f t="shared" si="70"/>
        <v>0</v>
      </c>
      <c r="EF341" s="429">
        <f t="shared" si="70"/>
        <v>0</v>
      </c>
      <c r="EG341" s="429">
        <f t="shared" si="70"/>
        <v>0</v>
      </c>
      <c r="EH341" s="429">
        <f t="shared" si="70"/>
        <v>0</v>
      </c>
      <c r="EI341" s="429">
        <f t="shared" si="70"/>
        <v>0</v>
      </c>
      <c r="EJ341" s="429">
        <f t="shared" si="70"/>
        <v>0</v>
      </c>
      <c r="EK341" s="429">
        <f t="shared" si="70"/>
        <v>0</v>
      </c>
      <c r="EL341" s="429">
        <f t="shared" si="70"/>
        <v>0</v>
      </c>
      <c r="EM341" s="429">
        <f t="shared" si="70"/>
        <v>0</v>
      </c>
      <c r="EN341" s="429">
        <f t="shared" si="70"/>
        <v>0</v>
      </c>
      <c r="EO341" s="429">
        <f t="shared" si="70"/>
        <v>0</v>
      </c>
      <c r="EP341" s="429">
        <f t="shared" si="70"/>
        <v>0</v>
      </c>
      <c r="EQ341" s="429">
        <f t="shared" si="70"/>
        <v>0</v>
      </c>
      <c r="ER341" s="429">
        <f t="shared" si="70"/>
        <v>0</v>
      </c>
      <c r="ES341" s="429">
        <f t="shared" si="70"/>
        <v>0</v>
      </c>
      <c r="ET341" s="429">
        <f t="shared" si="70"/>
        <v>0</v>
      </c>
      <c r="EU341" s="429">
        <f t="shared" si="70"/>
        <v>0</v>
      </c>
      <c r="EV341" s="429">
        <f t="shared" si="70"/>
        <v>0</v>
      </c>
    </row>
    <row r="342" spans="1:152" s="64" customFormat="1" ht="15.75" outlineLevel="1" x14ac:dyDescent="0.25">
      <c r="A342" s="235">
        <v>7</v>
      </c>
      <c r="B342" s="236" t="s">
        <v>171</v>
      </c>
      <c r="C342" s="329">
        <v>0</v>
      </c>
      <c r="D342" s="329">
        <v>0</v>
      </c>
      <c r="E342" s="329">
        <v>0</v>
      </c>
      <c r="F342" s="329">
        <v>0</v>
      </c>
      <c r="G342" s="329">
        <v>0</v>
      </c>
      <c r="H342" s="329">
        <v>0</v>
      </c>
      <c r="I342" s="329">
        <v>0</v>
      </c>
      <c r="J342" s="329">
        <v>0</v>
      </c>
      <c r="K342" s="329">
        <v>0</v>
      </c>
      <c r="L342" s="329">
        <v>0</v>
      </c>
      <c r="M342" s="329">
        <v>0</v>
      </c>
      <c r="N342" s="329">
        <v>0</v>
      </c>
      <c r="O342" s="329">
        <v>37500</v>
      </c>
      <c r="P342" s="329">
        <v>37500</v>
      </c>
      <c r="Q342" s="329">
        <v>37500</v>
      </c>
      <c r="R342" s="329">
        <v>37500</v>
      </c>
      <c r="S342" s="329">
        <v>37500</v>
      </c>
      <c r="T342" s="329">
        <v>37500</v>
      </c>
      <c r="U342" s="329">
        <v>37500</v>
      </c>
      <c r="V342" s="329">
        <v>37500</v>
      </c>
      <c r="W342" s="330"/>
      <c r="X342" s="330"/>
      <c r="Y342" s="330"/>
      <c r="Z342" s="330"/>
      <c r="AA342" s="330"/>
      <c r="AB342" s="330"/>
      <c r="AC342" s="330"/>
      <c r="AD342" s="330"/>
      <c r="AE342" s="330"/>
      <c r="AF342" s="330"/>
      <c r="AG342" s="330"/>
      <c r="AH342" s="330"/>
      <c r="AI342" s="330"/>
      <c r="AJ342" s="330"/>
      <c r="AK342" s="330"/>
      <c r="AL342" s="330"/>
      <c r="AM342" s="330"/>
      <c r="AN342" s="330"/>
      <c r="AO342" s="330"/>
      <c r="AP342" s="330"/>
      <c r="AQ342" s="330"/>
      <c r="AR342" s="330"/>
      <c r="AS342" s="330"/>
      <c r="AT342" s="330"/>
      <c r="AU342" s="330"/>
      <c r="AV342" s="330"/>
      <c r="AW342" s="330"/>
      <c r="AX342" s="330"/>
      <c r="AY342" s="330"/>
      <c r="AZ342" s="330"/>
      <c r="BA342" s="330"/>
      <c r="BB342" s="330"/>
      <c r="BC342" s="330"/>
      <c r="BD342" s="330"/>
      <c r="BE342" s="330"/>
      <c r="BF342" s="330"/>
      <c r="BG342" s="330"/>
      <c r="BH342" s="330"/>
      <c r="BI342" s="330"/>
      <c r="BJ342" s="330"/>
      <c r="BK342" s="330"/>
      <c r="BL342" s="330"/>
      <c r="BM342" s="330"/>
      <c r="BN342" s="330"/>
      <c r="BO342" s="330"/>
      <c r="BP342" s="330"/>
      <c r="BQ342" s="330"/>
      <c r="BR342" s="330"/>
      <c r="BS342" s="330"/>
      <c r="BT342" s="330"/>
      <c r="BU342" s="330"/>
      <c r="BV342" s="330"/>
      <c r="BW342" s="330"/>
      <c r="BX342" s="330"/>
      <c r="BY342" s="330"/>
      <c r="BZ342" s="330"/>
      <c r="CA342" s="330"/>
      <c r="CB342" s="330"/>
      <c r="CC342" s="330"/>
      <c r="CD342" s="330"/>
      <c r="CE342" s="330"/>
      <c r="CF342" s="330"/>
      <c r="CG342" s="330"/>
      <c r="CH342" s="330"/>
      <c r="CI342" s="330"/>
      <c r="CJ342" s="330"/>
      <c r="CK342" s="330"/>
      <c r="CL342" s="330"/>
      <c r="CM342" s="330"/>
      <c r="CN342" s="330"/>
      <c r="CO342" s="330"/>
      <c r="CP342" s="330"/>
      <c r="CQ342" s="330"/>
      <c r="CR342" s="330"/>
      <c r="CS342" s="330"/>
      <c r="CT342" s="330"/>
      <c r="CU342" s="330"/>
      <c r="CV342" s="330"/>
      <c r="CW342" s="330"/>
      <c r="CX342" s="330"/>
      <c r="CY342" s="330"/>
      <c r="CZ342" s="330"/>
      <c r="DA342" s="330"/>
      <c r="DB342" s="330"/>
      <c r="DC342" s="330"/>
      <c r="DD342" s="330"/>
      <c r="DE342" s="330"/>
      <c r="DF342" s="330"/>
      <c r="DG342" s="330"/>
      <c r="DH342" s="330"/>
      <c r="DI342" s="330"/>
      <c r="DJ342" s="330"/>
      <c r="DK342" s="330"/>
      <c r="DL342" s="330"/>
      <c r="DM342" s="330"/>
      <c r="DN342" s="330"/>
      <c r="DO342" s="330"/>
      <c r="DP342" s="330"/>
      <c r="DQ342" s="330"/>
      <c r="DR342" s="330"/>
      <c r="DS342" s="330"/>
      <c r="DT342" s="330"/>
      <c r="DU342" s="330"/>
      <c r="DV342" s="330"/>
      <c r="DW342" s="330"/>
      <c r="DX342" s="330"/>
      <c r="DY342" s="330"/>
      <c r="DZ342" s="330"/>
      <c r="EA342" s="330"/>
      <c r="EB342" s="330"/>
      <c r="EC342" s="330"/>
      <c r="ED342" s="330"/>
      <c r="EE342" s="330"/>
      <c r="EF342" s="330"/>
      <c r="EG342" s="330"/>
      <c r="EH342" s="330"/>
      <c r="EI342" s="330"/>
      <c r="EJ342" s="330"/>
      <c r="EK342" s="330"/>
      <c r="EL342" s="330"/>
      <c r="EM342" s="330"/>
      <c r="EN342" s="330"/>
      <c r="EO342" s="330"/>
      <c r="EP342" s="330"/>
      <c r="EQ342" s="330"/>
      <c r="ER342" s="330"/>
      <c r="ES342" s="330"/>
      <c r="ET342" s="330"/>
      <c r="EU342" s="330"/>
      <c r="EV342" s="330"/>
    </row>
    <row r="343" spans="1:152" s="43" customFormat="1" ht="15.75" outlineLevel="1" x14ac:dyDescent="0.25">
      <c r="A343" s="188">
        <v>8</v>
      </c>
      <c r="B343" s="236" t="s">
        <v>475</v>
      </c>
      <c r="C343" s="429">
        <f>C338+C339-C342</f>
        <v>300000</v>
      </c>
      <c r="D343" s="429">
        <f>D338+D339-D342</f>
        <v>300000</v>
      </c>
      <c r="E343" s="429">
        <f t="shared" ref="E343:BP343" si="71">E338+E339-E342</f>
        <v>300000</v>
      </c>
      <c r="F343" s="429">
        <f t="shared" si="71"/>
        <v>300000</v>
      </c>
      <c r="G343" s="429">
        <f t="shared" si="71"/>
        <v>300000</v>
      </c>
      <c r="H343" s="429">
        <f t="shared" si="71"/>
        <v>300000</v>
      </c>
      <c r="I343" s="429">
        <f t="shared" si="71"/>
        <v>300000</v>
      </c>
      <c r="J343" s="429">
        <f t="shared" si="71"/>
        <v>300000</v>
      </c>
      <c r="K343" s="429">
        <f t="shared" si="71"/>
        <v>300000</v>
      </c>
      <c r="L343" s="429">
        <f t="shared" si="71"/>
        <v>300000</v>
      </c>
      <c r="M343" s="429">
        <f t="shared" si="71"/>
        <v>300000</v>
      </c>
      <c r="N343" s="429">
        <f t="shared" si="71"/>
        <v>300000</v>
      </c>
      <c r="O343" s="429">
        <f t="shared" si="71"/>
        <v>262500</v>
      </c>
      <c r="P343" s="429">
        <f t="shared" si="71"/>
        <v>225000</v>
      </c>
      <c r="Q343" s="429">
        <f t="shared" si="71"/>
        <v>187500</v>
      </c>
      <c r="R343" s="429">
        <f t="shared" si="71"/>
        <v>150000</v>
      </c>
      <c r="S343" s="429">
        <f t="shared" si="71"/>
        <v>112500</v>
      </c>
      <c r="T343" s="429">
        <f t="shared" si="71"/>
        <v>75000</v>
      </c>
      <c r="U343" s="429">
        <f t="shared" si="71"/>
        <v>37500</v>
      </c>
      <c r="V343" s="429">
        <f t="shared" si="71"/>
        <v>0</v>
      </c>
      <c r="W343" s="429">
        <f t="shared" si="71"/>
        <v>0</v>
      </c>
      <c r="X343" s="429">
        <f t="shared" si="71"/>
        <v>0</v>
      </c>
      <c r="Y343" s="429">
        <f t="shared" si="71"/>
        <v>0</v>
      </c>
      <c r="Z343" s="429">
        <f t="shared" si="71"/>
        <v>0</v>
      </c>
      <c r="AA343" s="429">
        <f t="shared" si="71"/>
        <v>0</v>
      </c>
      <c r="AB343" s="429">
        <f t="shared" si="71"/>
        <v>0</v>
      </c>
      <c r="AC343" s="429">
        <f t="shared" si="71"/>
        <v>0</v>
      </c>
      <c r="AD343" s="429">
        <f t="shared" si="71"/>
        <v>0</v>
      </c>
      <c r="AE343" s="429">
        <f t="shared" si="71"/>
        <v>0</v>
      </c>
      <c r="AF343" s="429">
        <f t="shared" si="71"/>
        <v>0</v>
      </c>
      <c r="AG343" s="429">
        <f t="shared" si="71"/>
        <v>0</v>
      </c>
      <c r="AH343" s="429">
        <f t="shared" si="71"/>
        <v>0</v>
      </c>
      <c r="AI343" s="429">
        <f t="shared" si="71"/>
        <v>0</v>
      </c>
      <c r="AJ343" s="429">
        <f t="shared" si="71"/>
        <v>0</v>
      </c>
      <c r="AK343" s="429">
        <f t="shared" si="71"/>
        <v>0</v>
      </c>
      <c r="AL343" s="429">
        <f t="shared" si="71"/>
        <v>0</v>
      </c>
      <c r="AM343" s="429">
        <f t="shared" si="71"/>
        <v>0</v>
      </c>
      <c r="AN343" s="429">
        <f t="shared" si="71"/>
        <v>0</v>
      </c>
      <c r="AO343" s="429">
        <f t="shared" si="71"/>
        <v>0</v>
      </c>
      <c r="AP343" s="429">
        <f t="shared" si="71"/>
        <v>0</v>
      </c>
      <c r="AQ343" s="429">
        <f t="shared" si="71"/>
        <v>0</v>
      </c>
      <c r="AR343" s="429">
        <f t="shared" si="71"/>
        <v>0</v>
      </c>
      <c r="AS343" s="429">
        <f t="shared" si="71"/>
        <v>0</v>
      </c>
      <c r="AT343" s="429">
        <f t="shared" si="71"/>
        <v>0</v>
      </c>
      <c r="AU343" s="429">
        <f t="shared" si="71"/>
        <v>0</v>
      </c>
      <c r="AV343" s="429">
        <f t="shared" si="71"/>
        <v>0</v>
      </c>
      <c r="AW343" s="429">
        <f t="shared" si="71"/>
        <v>0</v>
      </c>
      <c r="AX343" s="429">
        <f t="shared" si="71"/>
        <v>0</v>
      </c>
      <c r="AY343" s="429">
        <f t="shared" si="71"/>
        <v>0</v>
      </c>
      <c r="AZ343" s="429">
        <f t="shared" si="71"/>
        <v>0</v>
      </c>
      <c r="BA343" s="429">
        <f t="shared" si="71"/>
        <v>0</v>
      </c>
      <c r="BB343" s="429">
        <f t="shared" si="71"/>
        <v>0</v>
      </c>
      <c r="BC343" s="429">
        <f t="shared" si="71"/>
        <v>0</v>
      </c>
      <c r="BD343" s="429">
        <f t="shared" si="71"/>
        <v>0</v>
      </c>
      <c r="BE343" s="429">
        <f t="shared" si="71"/>
        <v>0</v>
      </c>
      <c r="BF343" s="429">
        <f t="shared" si="71"/>
        <v>0</v>
      </c>
      <c r="BG343" s="429">
        <f t="shared" si="71"/>
        <v>0</v>
      </c>
      <c r="BH343" s="429">
        <f t="shared" si="71"/>
        <v>0</v>
      </c>
      <c r="BI343" s="429">
        <f t="shared" si="71"/>
        <v>0</v>
      </c>
      <c r="BJ343" s="429">
        <f t="shared" si="71"/>
        <v>0</v>
      </c>
      <c r="BK343" s="429">
        <f t="shared" si="71"/>
        <v>0</v>
      </c>
      <c r="BL343" s="429">
        <f t="shared" si="71"/>
        <v>0</v>
      </c>
      <c r="BM343" s="429">
        <f t="shared" si="71"/>
        <v>0</v>
      </c>
      <c r="BN343" s="429">
        <f t="shared" si="71"/>
        <v>0</v>
      </c>
      <c r="BO343" s="429">
        <f t="shared" si="71"/>
        <v>0</v>
      </c>
      <c r="BP343" s="429">
        <f t="shared" si="71"/>
        <v>0</v>
      </c>
      <c r="BQ343" s="429">
        <f t="shared" ref="BQ343:EB343" si="72">BQ338+BQ339-BQ342</f>
        <v>0</v>
      </c>
      <c r="BR343" s="429">
        <f t="shared" si="72"/>
        <v>0</v>
      </c>
      <c r="BS343" s="429">
        <f t="shared" si="72"/>
        <v>0</v>
      </c>
      <c r="BT343" s="429">
        <f t="shared" si="72"/>
        <v>0</v>
      </c>
      <c r="BU343" s="429">
        <f t="shared" si="72"/>
        <v>0</v>
      </c>
      <c r="BV343" s="429">
        <f t="shared" si="72"/>
        <v>0</v>
      </c>
      <c r="BW343" s="429">
        <f t="shared" si="72"/>
        <v>0</v>
      </c>
      <c r="BX343" s="429">
        <f t="shared" si="72"/>
        <v>0</v>
      </c>
      <c r="BY343" s="429">
        <f t="shared" si="72"/>
        <v>0</v>
      </c>
      <c r="BZ343" s="429">
        <f t="shared" si="72"/>
        <v>0</v>
      </c>
      <c r="CA343" s="429">
        <f t="shared" si="72"/>
        <v>0</v>
      </c>
      <c r="CB343" s="429">
        <f t="shared" si="72"/>
        <v>0</v>
      </c>
      <c r="CC343" s="429">
        <f t="shared" si="72"/>
        <v>0</v>
      </c>
      <c r="CD343" s="429">
        <f t="shared" si="72"/>
        <v>0</v>
      </c>
      <c r="CE343" s="429">
        <f t="shared" si="72"/>
        <v>0</v>
      </c>
      <c r="CF343" s="429">
        <f t="shared" si="72"/>
        <v>0</v>
      </c>
      <c r="CG343" s="429">
        <f t="shared" si="72"/>
        <v>0</v>
      </c>
      <c r="CH343" s="429">
        <f t="shared" si="72"/>
        <v>0</v>
      </c>
      <c r="CI343" s="429">
        <f t="shared" si="72"/>
        <v>0</v>
      </c>
      <c r="CJ343" s="429">
        <f t="shared" si="72"/>
        <v>0</v>
      </c>
      <c r="CK343" s="429">
        <f t="shared" si="72"/>
        <v>0</v>
      </c>
      <c r="CL343" s="429">
        <f t="shared" si="72"/>
        <v>0</v>
      </c>
      <c r="CM343" s="429">
        <f t="shared" si="72"/>
        <v>0</v>
      </c>
      <c r="CN343" s="429">
        <f t="shared" si="72"/>
        <v>0</v>
      </c>
      <c r="CO343" s="429">
        <f t="shared" si="72"/>
        <v>0</v>
      </c>
      <c r="CP343" s="429">
        <f t="shared" si="72"/>
        <v>0</v>
      </c>
      <c r="CQ343" s="429">
        <f t="shared" si="72"/>
        <v>0</v>
      </c>
      <c r="CR343" s="429">
        <f t="shared" si="72"/>
        <v>0</v>
      </c>
      <c r="CS343" s="429">
        <f t="shared" si="72"/>
        <v>0</v>
      </c>
      <c r="CT343" s="429">
        <f t="shared" si="72"/>
        <v>0</v>
      </c>
      <c r="CU343" s="429">
        <f t="shared" si="72"/>
        <v>0</v>
      </c>
      <c r="CV343" s="429">
        <f t="shared" si="72"/>
        <v>0</v>
      </c>
      <c r="CW343" s="429">
        <f t="shared" si="72"/>
        <v>0</v>
      </c>
      <c r="CX343" s="429">
        <f t="shared" si="72"/>
        <v>0</v>
      </c>
      <c r="CY343" s="429">
        <f t="shared" si="72"/>
        <v>0</v>
      </c>
      <c r="CZ343" s="429">
        <f t="shared" si="72"/>
        <v>0</v>
      </c>
      <c r="DA343" s="429">
        <f t="shared" si="72"/>
        <v>0</v>
      </c>
      <c r="DB343" s="429">
        <f t="shared" si="72"/>
        <v>0</v>
      </c>
      <c r="DC343" s="429">
        <f t="shared" si="72"/>
        <v>0</v>
      </c>
      <c r="DD343" s="429">
        <f t="shared" si="72"/>
        <v>0</v>
      </c>
      <c r="DE343" s="429">
        <f t="shared" si="72"/>
        <v>0</v>
      </c>
      <c r="DF343" s="429">
        <f t="shared" si="72"/>
        <v>0</v>
      </c>
      <c r="DG343" s="429">
        <f t="shared" si="72"/>
        <v>0</v>
      </c>
      <c r="DH343" s="429">
        <f t="shared" si="72"/>
        <v>0</v>
      </c>
      <c r="DI343" s="429">
        <f t="shared" si="72"/>
        <v>0</v>
      </c>
      <c r="DJ343" s="429">
        <f t="shared" si="72"/>
        <v>0</v>
      </c>
      <c r="DK343" s="429">
        <f t="shared" si="72"/>
        <v>0</v>
      </c>
      <c r="DL343" s="429">
        <f t="shared" si="72"/>
        <v>0</v>
      </c>
      <c r="DM343" s="429">
        <f t="shared" si="72"/>
        <v>0</v>
      </c>
      <c r="DN343" s="429">
        <f t="shared" si="72"/>
        <v>0</v>
      </c>
      <c r="DO343" s="429">
        <f t="shared" si="72"/>
        <v>0</v>
      </c>
      <c r="DP343" s="429">
        <f t="shared" si="72"/>
        <v>0</v>
      </c>
      <c r="DQ343" s="429">
        <f t="shared" si="72"/>
        <v>0</v>
      </c>
      <c r="DR343" s="429">
        <f t="shared" si="72"/>
        <v>0</v>
      </c>
      <c r="DS343" s="429">
        <f t="shared" si="72"/>
        <v>0</v>
      </c>
      <c r="DT343" s="429">
        <f t="shared" si="72"/>
        <v>0</v>
      </c>
      <c r="DU343" s="429">
        <f t="shared" si="72"/>
        <v>0</v>
      </c>
      <c r="DV343" s="429">
        <f t="shared" si="72"/>
        <v>0</v>
      </c>
      <c r="DW343" s="429">
        <f t="shared" si="72"/>
        <v>0</v>
      </c>
      <c r="DX343" s="429">
        <f t="shared" si="72"/>
        <v>0</v>
      </c>
      <c r="DY343" s="429">
        <f t="shared" si="72"/>
        <v>0</v>
      </c>
      <c r="DZ343" s="429">
        <f t="shared" si="72"/>
        <v>0</v>
      </c>
      <c r="EA343" s="429">
        <f t="shared" si="72"/>
        <v>0</v>
      </c>
      <c r="EB343" s="429">
        <f t="shared" si="72"/>
        <v>0</v>
      </c>
      <c r="EC343" s="429">
        <f t="shared" ref="EC343:EV343" si="73">EC338+EC339-EC342</f>
        <v>0</v>
      </c>
      <c r="ED343" s="429">
        <f t="shared" si="73"/>
        <v>0</v>
      </c>
      <c r="EE343" s="429">
        <f t="shared" si="73"/>
        <v>0</v>
      </c>
      <c r="EF343" s="429">
        <f t="shared" si="73"/>
        <v>0</v>
      </c>
      <c r="EG343" s="429">
        <f t="shared" si="73"/>
        <v>0</v>
      </c>
      <c r="EH343" s="429">
        <f t="shared" si="73"/>
        <v>0</v>
      </c>
      <c r="EI343" s="429">
        <f t="shared" si="73"/>
        <v>0</v>
      </c>
      <c r="EJ343" s="429">
        <f t="shared" si="73"/>
        <v>0</v>
      </c>
      <c r="EK343" s="429">
        <f t="shared" si="73"/>
        <v>0</v>
      </c>
      <c r="EL343" s="429">
        <f t="shared" si="73"/>
        <v>0</v>
      </c>
      <c r="EM343" s="429">
        <f t="shared" si="73"/>
        <v>0</v>
      </c>
      <c r="EN343" s="429">
        <f t="shared" si="73"/>
        <v>0</v>
      </c>
      <c r="EO343" s="429">
        <f t="shared" si="73"/>
        <v>0</v>
      </c>
      <c r="EP343" s="429">
        <f t="shared" si="73"/>
        <v>0</v>
      </c>
      <c r="EQ343" s="429">
        <f t="shared" si="73"/>
        <v>0</v>
      </c>
      <c r="ER343" s="429">
        <f t="shared" si="73"/>
        <v>0</v>
      </c>
      <c r="ES343" s="429">
        <f t="shared" si="73"/>
        <v>0</v>
      </c>
      <c r="ET343" s="429">
        <f t="shared" si="73"/>
        <v>0</v>
      </c>
      <c r="EU343" s="429">
        <f t="shared" si="73"/>
        <v>0</v>
      </c>
      <c r="EV343" s="429">
        <f t="shared" si="73"/>
        <v>0</v>
      </c>
    </row>
  </sheetData>
  <sheetProtection formatCells="0" formatColumns="0" formatRows="0"/>
  <mergeCells count="150">
    <mergeCell ref="A312:B312"/>
    <mergeCell ref="B268:E268"/>
    <mergeCell ref="B223:E223"/>
    <mergeCell ref="B217:E217"/>
    <mergeCell ref="B218:E218"/>
    <mergeCell ref="B219:E219"/>
    <mergeCell ref="B220:E220"/>
    <mergeCell ref="B221:E221"/>
    <mergeCell ref="B222:E222"/>
    <mergeCell ref="B265:E265"/>
    <mergeCell ref="B266:E266"/>
    <mergeCell ref="B274:E274"/>
    <mergeCell ref="B275:E275"/>
    <mergeCell ref="B267:E267"/>
    <mergeCell ref="B269:E269"/>
    <mergeCell ref="B276:E276"/>
    <mergeCell ref="B262:D262"/>
    <mergeCell ref="A249:A250"/>
    <mergeCell ref="B249:B250"/>
    <mergeCell ref="C249:C250"/>
    <mergeCell ref="D249:F249"/>
    <mergeCell ref="B192:E192"/>
    <mergeCell ref="B260:D260"/>
    <mergeCell ref="B115:D115"/>
    <mergeCell ref="B193:E193"/>
    <mergeCell ref="B194:E194"/>
    <mergeCell ref="A322:B322"/>
    <mergeCell ref="B271:E271"/>
    <mergeCell ref="B272:E272"/>
    <mergeCell ref="B273:E273"/>
    <mergeCell ref="B270:E270"/>
    <mergeCell ref="B306:D306"/>
    <mergeCell ref="B278:E278"/>
    <mergeCell ref="B279:E279"/>
    <mergeCell ref="B281:E281"/>
    <mergeCell ref="B282:E282"/>
    <mergeCell ref="B285:E285"/>
    <mergeCell ref="B302:D302"/>
    <mergeCell ref="B283:E283"/>
    <mergeCell ref="B284:E284"/>
    <mergeCell ref="B280:E280"/>
    <mergeCell ref="B304:D304"/>
    <mergeCell ref="B305:D305"/>
    <mergeCell ref="B303:D303"/>
    <mergeCell ref="B277:E277"/>
    <mergeCell ref="D24:E24"/>
    <mergeCell ref="B101:D101"/>
    <mergeCell ref="B15:E15"/>
    <mergeCell ref="B94:D94"/>
    <mergeCell ref="B19:E19"/>
    <mergeCell ref="B102:D102"/>
    <mergeCell ref="B261:D261"/>
    <mergeCell ref="B216:E216"/>
    <mergeCell ref="B98:D98"/>
    <mergeCell ref="B99:D99"/>
    <mergeCell ref="B100:D100"/>
    <mergeCell ref="B116:D116"/>
    <mergeCell ref="B117:D117"/>
    <mergeCell ref="B118:D118"/>
    <mergeCell ref="B104:D104"/>
    <mergeCell ref="B108:D108"/>
    <mergeCell ref="B109:D109"/>
    <mergeCell ref="B119:D119"/>
    <mergeCell ref="B120:D120"/>
    <mergeCell ref="B121:D121"/>
    <mergeCell ref="B103:D103"/>
    <mergeCell ref="B201:D201"/>
    <mergeCell ref="B215:E215"/>
    <mergeCell ref="B214:E214"/>
    <mergeCell ref="B89:D89"/>
    <mergeCell ref="B114:D114"/>
    <mergeCell ref="B95:D95"/>
    <mergeCell ref="B96:D96"/>
    <mergeCell ref="B97:D97"/>
    <mergeCell ref="B93:D93"/>
    <mergeCell ref="B90:D90"/>
    <mergeCell ref="B92:D92"/>
    <mergeCell ref="B91:D91"/>
    <mergeCell ref="G249:H249"/>
    <mergeCell ref="I249:K249"/>
    <mergeCell ref="D241:E241"/>
    <mergeCell ref="B241:B242"/>
    <mergeCell ref="B196:E196"/>
    <mergeCell ref="B197:E197"/>
    <mergeCell ref="B227:E227"/>
    <mergeCell ref="B226:E226"/>
    <mergeCell ref="B234:C234"/>
    <mergeCell ref="B237:C237"/>
    <mergeCell ref="B238:C238"/>
    <mergeCell ref="A235:H235"/>
    <mergeCell ref="B236:C236"/>
    <mergeCell ref="B230:C230"/>
    <mergeCell ref="B232:C232"/>
    <mergeCell ref="A231:H231"/>
    <mergeCell ref="B233:C233"/>
    <mergeCell ref="A241:A242"/>
    <mergeCell ref="C241:C242"/>
    <mergeCell ref="B200:D200"/>
    <mergeCell ref="B211:E211"/>
    <mergeCell ref="B212:E212"/>
    <mergeCell ref="B213:E213"/>
    <mergeCell ref="B205:E205"/>
    <mergeCell ref="C1:D1"/>
    <mergeCell ref="E1:F1"/>
    <mergeCell ref="G1:H1"/>
    <mergeCell ref="B209:E209"/>
    <mergeCell ref="B210:E210"/>
    <mergeCell ref="B208:E208"/>
    <mergeCell ref="B206:E206"/>
    <mergeCell ref="B207:E207"/>
    <mergeCell ref="B20:E20"/>
    <mergeCell ref="B21:E21"/>
    <mergeCell ref="B22:E22"/>
    <mergeCell ref="A1:B1"/>
    <mergeCell ref="B7:E7"/>
    <mergeCell ref="B8:E8"/>
    <mergeCell ref="B186:E186"/>
    <mergeCell ref="B187:E187"/>
    <mergeCell ref="B188:E188"/>
    <mergeCell ref="B189:E189"/>
    <mergeCell ref="B190:E190"/>
    <mergeCell ref="B191:E191"/>
    <mergeCell ref="B12:E12"/>
    <mergeCell ref="B13:E13"/>
    <mergeCell ref="B14:E14"/>
    <mergeCell ref="B16:E16"/>
    <mergeCell ref="A335:B335"/>
    <mergeCell ref="A149:A150"/>
    <mergeCell ref="B195:E195"/>
    <mergeCell ref="B183:E183"/>
    <mergeCell ref="B184:E184"/>
    <mergeCell ref="B185:E185"/>
    <mergeCell ref="G149:H149"/>
    <mergeCell ref="I1:J1"/>
    <mergeCell ref="B122:D122"/>
    <mergeCell ref="B123:D123"/>
    <mergeCell ref="B149:B150"/>
    <mergeCell ref="C149:C150"/>
    <mergeCell ref="D149:F149"/>
    <mergeCell ref="B110:D110"/>
    <mergeCell ref="B111:D111"/>
    <mergeCell ref="B112:D112"/>
    <mergeCell ref="B113:D113"/>
    <mergeCell ref="I149:K149"/>
    <mergeCell ref="B9:E9"/>
    <mergeCell ref="B29:E29"/>
    <mergeCell ref="B26:E26"/>
    <mergeCell ref="B27:E27"/>
    <mergeCell ref="B28:E28"/>
    <mergeCell ref="B23:E23"/>
  </mergeCells>
  <conditionalFormatting sqref="C128:EW144 C245:EV246 C312:EV343">
    <cfRule type="expression" dxfId="67" priority="3">
      <formula>RIGHT(C$128,1) = "N"</formula>
    </cfRule>
  </conditionalFormatting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B1:EX150"/>
  <sheetViews>
    <sheetView tabSelected="1" zoomScale="85" zoomScaleNormal="85" workbookViewId="0">
      <pane xSplit="2" ySplit="1" topLeftCell="L20" activePane="bottomRight" state="frozen"/>
      <selection activeCell="O399" sqref="O399"/>
      <selection pane="topRight" activeCell="O399" sqref="O399"/>
      <selection pane="bottomLeft" activeCell="O399" sqref="O399"/>
      <selection pane="bottomRight" activeCell="W33" sqref="W33"/>
    </sheetView>
  </sheetViews>
  <sheetFormatPr defaultRowHeight="31.5" customHeight="1" x14ac:dyDescent="0.25"/>
  <cols>
    <col min="1" max="1" width="5.140625" style="43" customWidth="1"/>
    <col min="2" max="2" width="92" style="43" customWidth="1"/>
    <col min="3" max="3" width="20" style="180" customWidth="1"/>
    <col min="4" max="12" width="15.7109375" style="43" customWidth="1"/>
    <col min="13" max="153" width="15.7109375" style="256" customWidth="1"/>
    <col min="155" max="258" width="9.140625" style="43"/>
    <col min="259" max="259" width="37.5703125" style="43" customWidth="1"/>
    <col min="260" max="260" width="18.5703125" style="43" customWidth="1"/>
    <col min="261" max="261" width="15.5703125" style="43" customWidth="1"/>
    <col min="262" max="262" width="13" style="43" customWidth="1"/>
    <col min="263" max="267" width="11.7109375" style="43" customWidth="1"/>
    <col min="268" max="268" width="13.5703125" style="43" customWidth="1"/>
    <col min="269" max="269" width="9.140625" style="43"/>
    <col min="270" max="270" width="10" style="43" bestFit="1" customWidth="1"/>
    <col min="271" max="514" width="9.140625" style="43"/>
    <col min="515" max="515" width="37.5703125" style="43" customWidth="1"/>
    <col min="516" max="516" width="18.5703125" style="43" customWidth="1"/>
    <col min="517" max="517" width="15.5703125" style="43" customWidth="1"/>
    <col min="518" max="518" width="13" style="43" customWidth="1"/>
    <col min="519" max="523" width="11.7109375" style="43" customWidth="1"/>
    <col min="524" max="524" width="13.5703125" style="43" customWidth="1"/>
    <col min="525" max="525" width="9.140625" style="43"/>
    <col min="526" max="526" width="10" style="43" bestFit="1" customWidth="1"/>
    <col min="527" max="770" width="9.140625" style="43"/>
    <col min="771" max="771" width="37.5703125" style="43" customWidth="1"/>
    <col min="772" max="772" width="18.5703125" style="43" customWidth="1"/>
    <col min="773" max="773" width="15.5703125" style="43" customWidth="1"/>
    <col min="774" max="774" width="13" style="43" customWidth="1"/>
    <col min="775" max="779" width="11.7109375" style="43" customWidth="1"/>
    <col min="780" max="780" width="13.5703125" style="43" customWidth="1"/>
    <col min="781" max="781" width="9.140625" style="43"/>
    <col min="782" max="782" width="10" style="43" bestFit="1" customWidth="1"/>
    <col min="783" max="1026" width="9.140625" style="43"/>
    <col min="1027" max="1027" width="37.5703125" style="43" customWidth="1"/>
    <col min="1028" max="1028" width="18.5703125" style="43" customWidth="1"/>
    <col min="1029" max="1029" width="15.5703125" style="43" customWidth="1"/>
    <col min="1030" max="1030" width="13" style="43" customWidth="1"/>
    <col min="1031" max="1035" width="11.7109375" style="43" customWidth="1"/>
    <col min="1036" max="1036" width="13.5703125" style="43" customWidth="1"/>
    <col min="1037" max="1037" width="9.140625" style="43"/>
    <col min="1038" max="1038" width="10" style="43" bestFit="1" customWidth="1"/>
    <col min="1039" max="1282" width="9.140625" style="43"/>
    <col min="1283" max="1283" width="37.5703125" style="43" customWidth="1"/>
    <col min="1284" max="1284" width="18.5703125" style="43" customWidth="1"/>
    <col min="1285" max="1285" width="15.5703125" style="43" customWidth="1"/>
    <col min="1286" max="1286" width="13" style="43" customWidth="1"/>
    <col min="1287" max="1291" width="11.7109375" style="43" customWidth="1"/>
    <col min="1292" max="1292" width="13.5703125" style="43" customWidth="1"/>
    <col min="1293" max="1293" width="9.140625" style="43"/>
    <col min="1294" max="1294" width="10" style="43" bestFit="1" customWidth="1"/>
    <col min="1295" max="1538" width="9.140625" style="43"/>
    <col min="1539" max="1539" width="37.5703125" style="43" customWidth="1"/>
    <col min="1540" max="1540" width="18.5703125" style="43" customWidth="1"/>
    <col min="1541" max="1541" width="15.5703125" style="43" customWidth="1"/>
    <col min="1542" max="1542" width="13" style="43" customWidth="1"/>
    <col min="1543" max="1547" width="11.7109375" style="43" customWidth="1"/>
    <col min="1548" max="1548" width="13.5703125" style="43" customWidth="1"/>
    <col min="1549" max="1549" width="9.140625" style="43"/>
    <col min="1550" max="1550" width="10" style="43" bestFit="1" customWidth="1"/>
    <col min="1551" max="1794" width="9.140625" style="43"/>
    <col min="1795" max="1795" width="37.5703125" style="43" customWidth="1"/>
    <col min="1796" max="1796" width="18.5703125" style="43" customWidth="1"/>
    <col min="1797" max="1797" width="15.5703125" style="43" customWidth="1"/>
    <col min="1798" max="1798" width="13" style="43" customWidth="1"/>
    <col min="1799" max="1803" width="11.7109375" style="43" customWidth="1"/>
    <col min="1804" max="1804" width="13.5703125" style="43" customWidth="1"/>
    <col min="1805" max="1805" width="9.140625" style="43"/>
    <col min="1806" max="1806" width="10" style="43" bestFit="1" customWidth="1"/>
    <col min="1807" max="2050" width="9.140625" style="43"/>
    <col min="2051" max="2051" width="37.5703125" style="43" customWidth="1"/>
    <col min="2052" max="2052" width="18.5703125" style="43" customWidth="1"/>
    <col min="2053" max="2053" width="15.5703125" style="43" customWidth="1"/>
    <col min="2054" max="2054" width="13" style="43" customWidth="1"/>
    <col min="2055" max="2059" width="11.7109375" style="43" customWidth="1"/>
    <col min="2060" max="2060" width="13.5703125" style="43" customWidth="1"/>
    <col min="2061" max="2061" width="9.140625" style="43"/>
    <col min="2062" max="2062" width="10" style="43" bestFit="1" customWidth="1"/>
    <col min="2063" max="2306" width="9.140625" style="43"/>
    <col min="2307" max="2307" width="37.5703125" style="43" customWidth="1"/>
    <col min="2308" max="2308" width="18.5703125" style="43" customWidth="1"/>
    <col min="2309" max="2309" width="15.5703125" style="43" customWidth="1"/>
    <col min="2310" max="2310" width="13" style="43" customWidth="1"/>
    <col min="2311" max="2315" width="11.7109375" style="43" customWidth="1"/>
    <col min="2316" max="2316" width="13.5703125" style="43" customWidth="1"/>
    <col min="2317" max="2317" width="9.140625" style="43"/>
    <col min="2318" max="2318" width="10" style="43" bestFit="1" customWidth="1"/>
    <col min="2319" max="2562" width="9.140625" style="43"/>
    <col min="2563" max="2563" width="37.5703125" style="43" customWidth="1"/>
    <col min="2564" max="2564" width="18.5703125" style="43" customWidth="1"/>
    <col min="2565" max="2565" width="15.5703125" style="43" customWidth="1"/>
    <col min="2566" max="2566" width="13" style="43" customWidth="1"/>
    <col min="2567" max="2571" width="11.7109375" style="43" customWidth="1"/>
    <col min="2572" max="2572" width="13.5703125" style="43" customWidth="1"/>
    <col min="2573" max="2573" width="9.140625" style="43"/>
    <col min="2574" max="2574" width="10" style="43" bestFit="1" customWidth="1"/>
    <col min="2575" max="2818" width="9.140625" style="43"/>
    <col min="2819" max="2819" width="37.5703125" style="43" customWidth="1"/>
    <col min="2820" max="2820" width="18.5703125" style="43" customWidth="1"/>
    <col min="2821" max="2821" width="15.5703125" style="43" customWidth="1"/>
    <col min="2822" max="2822" width="13" style="43" customWidth="1"/>
    <col min="2823" max="2827" width="11.7109375" style="43" customWidth="1"/>
    <col min="2828" max="2828" width="13.5703125" style="43" customWidth="1"/>
    <col min="2829" max="2829" width="9.140625" style="43"/>
    <col min="2830" max="2830" width="10" style="43" bestFit="1" customWidth="1"/>
    <col min="2831" max="3074" width="9.140625" style="43"/>
    <col min="3075" max="3075" width="37.5703125" style="43" customWidth="1"/>
    <col min="3076" max="3076" width="18.5703125" style="43" customWidth="1"/>
    <col min="3077" max="3077" width="15.5703125" style="43" customWidth="1"/>
    <col min="3078" max="3078" width="13" style="43" customWidth="1"/>
    <col min="3079" max="3083" width="11.7109375" style="43" customWidth="1"/>
    <col min="3084" max="3084" width="13.5703125" style="43" customWidth="1"/>
    <col min="3085" max="3085" width="9.140625" style="43"/>
    <col min="3086" max="3086" width="10" style="43" bestFit="1" customWidth="1"/>
    <col min="3087" max="3330" width="9.140625" style="43"/>
    <col min="3331" max="3331" width="37.5703125" style="43" customWidth="1"/>
    <col min="3332" max="3332" width="18.5703125" style="43" customWidth="1"/>
    <col min="3333" max="3333" width="15.5703125" style="43" customWidth="1"/>
    <col min="3334" max="3334" width="13" style="43" customWidth="1"/>
    <col min="3335" max="3339" width="11.7109375" style="43" customWidth="1"/>
    <col min="3340" max="3340" width="13.5703125" style="43" customWidth="1"/>
    <col min="3341" max="3341" width="9.140625" style="43"/>
    <col min="3342" max="3342" width="10" style="43" bestFit="1" customWidth="1"/>
    <col min="3343" max="3586" width="9.140625" style="43"/>
    <col min="3587" max="3587" width="37.5703125" style="43" customWidth="1"/>
    <col min="3588" max="3588" width="18.5703125" style="43" customWidth="1"/>
    <col min="3589" max="3589" width="15.5703125" style="43" customWidth="1"/>
    <col min="3590" max="3590" width="13" style="43" customWidth="1"/>
    <col min="3591" max="3595" width="11.7109375" style="43" customWidth="1"/>
    <col min="3596" max="3596" width="13.5703125" style="43" customWidth="1"/>
    <col min="3597" max="3597" width="9.140625" style="43"/>
    <col min="3598" max="3598" width="10" style="43" bestFit="1" customWidth="1"/>
    <col min="3599" max="3842" width="9.140625" style="43"/>
    <col min="3843" max="3843" width="37.5703125" style="43" customWidth="1"/>
    <col min="3844" max="3844" width="18.5703125" style="43" customWidth="1"/>
    <col min="3845" max="3845" width="15.5703125" style="43" customWidth="1"/>
    <col min="3846" max="3846" width="13" style="43" customWidth="1"/>
    <col min="3847" max="3851" width="11.7109375" style="43" customWidth="1"/>
    <col min="3852" max="3852" width="13.5703125" style="43" customWidth="1"/>
    <col min="3853" max="3853" width="9.140625" style="43"/>
    <col min="3854" max="3854" width="10" style="43" bestFit="1" customWidth="1"/>
    <col min="3855" max="4098" width="9.140625" style="43"/>
    <col min="4099" max="4099" width="37.5703125" style="43" customWidth="1"/>
    <col min="4100" max="4100" width="18.5703125" style="43" customWidth="1"/>
    <col min="4101" max="4101" width="15.5703125" style="43" customWidth="1"/>
    <col min="4102" max="4102" width="13" style="43" customWidth="1"/>
    <col min="4103" max="4107" width="11.7109375" style="43" customWidth="1"/>
    <col min="4108" max="4108" width="13.5703125" style="43" customWidth="1"/>
    <col min="4109" max="4109" width="9.140625" style="43"/>
    <col min="4110" max="4110" width="10" style="43" bestFit="1" customWidth="1"/>
    <col min="4111" max="4354" width="9.140625" style="43"/>
    <col min="4355" max="4355" width="37.5703125" style="43" customWidth="1"/>
    <col min="4356" max="4356" width="18.5703125" style="43" customWidth="1"/>
    <col min="4357" max="4357" width="15.5703125" style="43" customWidth="1"/>
    <col min="4358" max="4358" width="13" style="43" customWidth="1"/>
    <col min="4359" max="4363" width="11.7109375" style="43" customWidth="1"/>
    <col min="4364" max="4364" width="13.5703125" style="43" customWidth="1"/>
    <col min="4365" max="4365" width="9.140625" style="43"/>
    <col min="4366" max="4366" width="10" style="43" bestFit="1" customWidth="1"/>
    <col min="4367" max="4610" width="9.140625" style="43"/>
    <col min="4611" max="4611" width="37.5703125" style="43" customWidth="1"/>
    <col min="4612" max="4612" width="18.5703125" style="43" customWidth="1"/>
    <col min="4613" max="4613" width="15.5703125" style="43" customWidth="1"/>
    <col min="4614" max="4614" width="13" style="43" customWidth="1"/>
    <col min="4615" max="4619" width="11.7109375" style="43" customWidth="1"/>
    <col min="4620" max="4620" width="13.5703125" style="43" customWidth="1"/>
    <col min="4621" max="4621" width="9.140625" style="43"/>
    <col min="4622" max="4622" width="10" style="43" bestFit="1" customWidth="1"/>
    <col min="4623" max="4866" width="9.140625" style="43"/>
    <col min="4867" max="4867" width="37.5703125" style="43" customWidth="1"/>
    <col min="4868" max="4868" width="18.5703125" style="43" customWidth="1"/>
    <col min="4869" max="4869" width="15.5703125" style="43" customWidth="1"/>
    <col min="4870" max="4870" width="13" style="43" customWidth="1"/>
    <col min="4871" max="4875" width="11.7109375" style="43" customWidth="1"/>
    <col min="4876" max="4876" width="13.5703125" style="43" customWidth="1"/>
    <col min="4877" max="4877" width="9.140625" style="43"/>
    <col min="4878" max="4878" width="10" style="43" bestFit="1" customWidth="1"/>
    <col min="4879" max="5122" width="9.140625" style="43"/>
    <col min="5123" max="5123" width="37.5703125" style="43" customWidth="1"/>
    <col min="5124" max="5124" width="18.5703125" style="43" customWidth="1"/>
    <col min="5125" max="5125" width="15.5703125" style="43" customWidth="1"/>
    <col min="5126" max="5126" width="13" style="43" customWidth="1"/>
    <col min="5127" max="5131" width="11.7109375" style="43" customWidth="1"/>
    <col min="5132" max="5132" width="13.5703125" style="43" customWidth="1"/>
    <col min="5133" max="5133" width="9.140625" style="43"/>
    <col min="5134" max="5134" width="10" style="43" bestFit="1" customWidth="1"/>
    <col min="5135" max="5378" width="9.140625" style="43"/>
    <col min="5379" max="5379" width="37.5703125" style="43" customWidth="1"/>
    <col min="5380" max="5380" width="18.5703125" style="43" customWidth="1"/>
    <col min="5381" max="5381" width="15.5703125" style="43" customWidth="1"/>
    <col min="5382" max="5382" width="13" style="43" customWidth="1"/>
    <col min="5383" max="5387" width="11.7109375" style="43" customWidth="1"/>
    <col min="5388" max="5388" width="13.5703125" style="43" customWidth="1"/>
    <col min="5389" max="5389" width="9.140625" style="43"/>
    <col min="5390" max="5390" width="10" style="43" bestFit="1" customWidth="1"/>
    <col min="5391" max="5634" width="9.140625" style="43"/>
    <col min="5635" max="5635" width="37.5703125" style="43" customWidth="1"/>
    <col min="5636" max="5636" width="18.5703125" style="43" customWidth="1"/>
    <col min="5637" max="5637" width="15.5703125" style="43" customWidth="1"/>
    <col min="5638" max="5638" width="13" style="43" customWidth="1"/>
    <col min="5639" max="5643" width="11.7109375" style="43" customWidth="1"/>
    <col min="5644" max="5644" width="13.5703125" style="43" customWidth="1"/>
    <col min="5645" max="5645" width="9.140625" style="43"/>
    <col min="5646" max="5646" width="10" style="43" bestFit="1" customWidth="1"/>
    <col min="5647" max="5890" width="9.140625" style="43"/>
    <col min="5891" max="5891" width="37.5703125" style="43" customWidth="1"/>
    <col min="5892" max="5892" width="18.5703125" style="43" customWidth="1"/>
    <col min="5893" max="5893" width="15.5703125" style="43" customWidth="1"/>
    <col min="5894" max="5894" width="13" style="43" customWidth="1"/>
    <col min="5895" max="5899" width="11.7109375" style="43" customWidth="1"/>
    <col min="5900" max="5900" width="13.5703125" style="43" customWidth="1"/>
    <col min="5901" max="5901" width="9.140625" style="43"/>
    <col min="5902" max="5902" width="10" style="43" bestFit="1" customWidth="1"/>
    <col min="5903" max="6146" width="9.140625" style="43"/>
    <col min="6147" max="6147" width="37.5703125" style="43" customWidth="1"/>
    <col min="6148" max="6148" width="18.5703125" style="43" customWidth="1"/>
    <col min="6149" max="6149" width="15.5703125" style="43" customWidth="1"/>
    <col min="6150" max="6150" width="13" style="43" customWidth="1"/>
    <col min="6151" max="6155" width="11.7109375" style="43" customWidth="1"/>
    <col min="6156" max="6156" width="13.5703125" style="43" customWidth="1"/>
    <col min="6157" max="6157" width="9.140625" style="43"/>
    <col min="6158" max="6158" width="10" style="43" bestFit="1" customWidth="1"/>
    <col min="6159" max="6402" width="9.140625" style="43"/>
    <col min="6403" max="6403" width="37.5703125" style="43" customWidth="1"/>
    <col min="6404" max="6404" width="18.5703125" style="43" customWidth="1"/>
    <col min="6405" max="6405" width="15.5703125" style="43" customWidth="1"/>
    <col min="6406" max="6406" width="13" style="43" customWidth="1"/>
    <col min="6407" max="6411" width="11.7109375" style="43" customWidth="1"/>
    <col min="6412" max="6412" width="13.5703125" style="43" customWidth="1"/>
    <col min="6413" max="6413" width="9.140625" style="43"/>
    <col min="6414" max="6414" width="10" style="43" bestFit="1" customWidth="1"/>
    <col min="6415" max="6658" width="9.140625" style="43"/>
    <col min="6659" max="6659" width="37.5703125" style="43" customWidth="1"/>
    <col min="6660" max="6660" width="18.5703125" style="43" customWidth="1"/>
    <col min="6661" max="6661" width="15.5703125" style="43" customWidth="1"/>
    <col min="6662" max="6662" width="13" style="43" customWidth="1"/>
    <col min="6663" max="6667" width="11.7109375" style="43" customWidth="1"/>
    <col min="6668" max="6668" width="13.5703125" style="43" customWidth="1"/>
    <col min="6669" max="6669" width="9.140625" style="43"/>
    <col min="6670" max="6670" width="10" style="43" bestFit="1" customWidth="1"/>
    <col min="6671" max="6914" width="9.140625" style="43"/>
    <col min="6915" max="6915" width="37.5703125" style="43" customWidth="1"/>
    <col min="6916" max="6916" width="18.5703125" style="43" customWidth="1"/>
    <col min="6917" max="6917" width="15.5703125" style="43" customWidth="1"/>
    <col min="6918" max="6918" width="13" style="43" customWidth="1"/>
    <col min="6919" max="6923" width="11.7109375" style="43" customWidth="1"/>
    <col min="6924" max="6924" width="13.5703125" style="43" customWidth="1"/>
    <col min="6925" max="6925" width="9.140625" style="43"/>
    <col min="6926" max="6926" width="10" style="43" bestFit="1" customWidth="1"/>
    <col min="6927" max="7170" width="9.140625" style="43"/>
    <col min="7171" max="7171" width="37.5703125" style="43" customWidth="1"/>
    <col min="7172" max="7172" width="18.5703125" style="43" customWidth="1"/>
    <col min="7173" max="7173" width="15.5703125" style="43" customWidth="1"/>
    <col min="7174" max="7174" width="13" style="43" customWidth="1"/>
    <col min="7175" max="7179" width="11.7109375" style="43" customWidth="1"/>
    <col min="7180" max="7180" width="13.5703125" style="43" customWidth="1"/>
    <col min="7181" max="7181" width="9.140625" style="43"/>
    <col min="7182" max="7182" width="10" style="43" bestFit="1" customWidth="1"/>
    <col min="7183" max="7426" width="9.140625" style="43"/>
    <col min="7427" max="7427" width="37.5703125" style="43" customWidth="1"/>
    <col min="7428" max="7428" width="18.5703125" style="43" customWidth="1"/>
    <col min="7429" max="7429" width="15.5703125" style="43" customWidth="1"/>
    <col min="7430" max="7430" width="13" style="43" customWidth="1"/>
    <col min="7431" max="7435" width="11.7109375" style="43" customWidth="1"/>
    <col min="7436" max="7436" width="13.5703125" style="43" customWidth="1"/>
    <col min="7437" max="7437" width="9.140625" style="43"/>
    <col min="7438" max="7438" width="10" style="43" bestFit="1" customWidth="1"/>
    <col min="7439" max="7682" width="9.140625" style="43"/>
    <col min="7683" max="7683" width="37.5703125" style="43" customWidth="1"/>
    <col min="7684" max="7684" width="18.5703125" style="43" customWidth="1"/>
    <col min="7685" max="7685" width="15.5703125" style="43" customWidth="1"/>
    <col min="7686" max="7686" width="13" style="43" customWidth="1"/>
    <col min="7687" max="7691" width="11.7109375" style="43" customWidth="1"/>
    <col min="7692" max="7692" width="13.5703125" style="43" customWidth="1"/>
    <col min="7693" max="7693" width="9.140625" style="43"/>
    <col min="7694" max="7694" width="10" style="43" bestFit="1" customWidth="1"/>
    <col min="7695" max="7938" width="9.140625" style="43"/>
    <col min="7939" max="7939" width="37.5703125" style="43" customWidth="1"/>
    <col min="7940" max="7940" width="18.5703125" style="43" customWidth="1"/>
    <col min="7941" max="7941" width="15.5703125" style="43" customWidth="1"/>
    <col min="7942" max="7942" width="13" style="43" customWidth="1"/>
    <col min="7943" max="7947" width="11.7109375" style="43" customWidth="1"/>
    <col min="7948" max="7948" width="13.5703125" style="43" customWidth="1"/>
    <col min="7949" max="7949" width="9.140625" style="43"/>
    <col min="7950" max="7950" width="10" style="43" bestFit="1" customWidth="1"/>
    <col min="7951" max="8194" width="9.140625" style="43"/>
    <col min="8195" max="8195" width="37.5703125" style="43" customWidth="1"/>
    <col min="8196" max="8196" width="18.5703125" style="43" customWidth="1"/>
    <col min="8197" max="8197" width="15.5703125" style="43" customWidth="1"/>
    <col min="8198" max="8198" width="13" style="43" customWidth="1"/>
    <col min="8199" max="8203" width="11.7109375" style="43" customWidth="1"/>
    <col min="8204" max="8204" width="13.5703125" style="43" customWidth="1"/>
    <col min="8205" max="8205" width="9.140625" style="43"/>
    <col min="8206" max="8206" width="10" style="43" bestFit="1" customWidth="1"/>
    <col min="8207" max="8450" width="9.140625" style="43"/>
    <col min="8451" max="8451" width="37.5703125" style="43" customWidth="1"/>
    <col min="8452" max="8452" width="18.5703125" style="43" customWidth="1"/>
    <col min="8453" max="8453" width="15.5703125" style="43" customWidth="1"/>
    <col min="8454" max="8454" width="13" style="43" customWidth="1"/>
    <col min="8455" max="8459" width="11.7109375" style="43" customWidth="1"/>
    <col min="8460" max="8460" width="13.5703125" style="43" customWidth="1"/>
    <col min="8461" max="8461" width="9.140625" style="43"/>
    <col min="8462" max="8462" width="10" style="43" bestFit="1" customWidth="1"/>
    <col min="8463" max="8706" width="9.140625" style="43"/>
    <col min="8707" max="8707" width="37.5703125" style="43" customWidth="1"/>
    <col min="8708" max="8708" width="18.5703125" style="43" customWidth="1"/>
    <col min="8709" max="8709" width="15.5703125" style="43" customWidth="1"/>
    <col min="8710" max="8710" width="13" style="43" customWidth="1"/>
    <col min="8711" max="8715" width="11.7109375" style="43" customWidth="1"/>
    <col min="8716" max="8716" width="13.5703125" style="43" customWidth="1"/>
    <col min="8717" max="8717" width="9.140625" style="43"/>
    <col min="8718" max="8718" width="10" style="43" bestFit="1" customWidth="1"/>
    <col min="8719" max="8962" width="9.140625" style="43"/>
    <col min="8963" max="8963" width="37.5703125" style="43" customWidth="1"/>
    <col min="8964" max="8964" width="18.5703125" style="43" customWidth="1"/>
    <col min="8965" max="8965" width="15.5703125" style="43" customWidth="1"/>
    <col min="8966" max="8966" width="13" style="43" customWidth="1"/>
    <col min="8967" max="8971" width="11.7109375" style="43" customWidth="1"/>
    <col min="8972" max="8972" width="13.5703125" style="43" customWidth="1"/>
    <col min="8973" max="8973" width="9.140625" style="43"/>
    <col min="8974" max="8974" width="10" style="43" bestFit="1" customWidth="1"/>
    <col min="8975" max="9218" width="9.140625" style="43"/>
    <col min="9219" max="9219" width="37.5703125" style="43" customWidth="1"/>
    <col min="9220" max="9220" width="18.5703125" style="43" customWidth="1"/>
    <col min="9221" max="9221" width="15.5703125" style="43" customWidth="1"/>
    <col min="9222" max="9222" width="13" style="43" customWidth="1"/>
    <col min="9223" max="9227" width="11.7109375" style="43" customWidth="1"/>
    <col min="9228" max="9228" width="13.5703125" style="43" customWidth="1"/>
    <col min="9229" max="9229" width="9.140625" style="43"/>
    <col min="9230" max="9230" width="10" style="43" bestFit="1" customWidth="1"/>
    <col min="9231" max="9474" width="9.140625" style="43"/>
    <col min="9475" max="9475" width="37.5703125" style="43" customWidth="1"/>
    <col min="9476" max="9476" width="18.5703125" style="43" customWidth="1"/>
    <col min="9477" max="9477" width="15.5703125" style="43" customWidth="1"/>
    <col min="9478" max="9478" width="13" style="43" customWidth="1"/>
    <col min="9479" max="9483" width="11.7109375" style="43" customWidth="1"/>
    <col min="9484" max="9484" width="13.5703125" style="43" customWidth="1"/>
    <col min="9485" max="9485" width="9.140625" style="43"/>
    <col min="9486" max="9486" width="10" style="43" bestFit="1" customWidth="1"/>
    <col min="9487" max="9730" width="9.140625" style="43"/>
    <col min="9731" max="9731" width="37.5703125" style="43" customWidth="1"/>
    <col min="9732" max="9732" width="18.5703125" style="43" customWidth="1"/>
    <col min="9733" max="9733" width="15.5703125" style="43" customWidth="1"/>
    <col min="9734" max="9734" width="13" style="43" customWidth="1"/>
    <col min="9735" max="9739" width="11.7109375" style="43" customWidth="1"/>
    <col min="9740" max="9740" width="13.5703125" style="43" customWidth="1"/>
    <col min="9741" max="9741" width="9.140625" style="43"/>
    <col min="9742" max="9742" width="10" style="43" bestFit="1" customWidth="1"/>
    <col min="9743" max="9986" width="9.140625" style="43"/>
    <col min="9987" max="9987" width="37.5703125" style="43" customWidth="1"/>
    <col min="9988" max="9988" width="18.5703125" style="43" customWidth="1"/>
    <col min="9989" max="9989" width="15.5703125" style="43" customWidth="1"/>
    <col min="9990" max="9990" width="13" style="43" customWidth="1"/>
    <col min="9991" max="9995" width="11.7109375" style="43" customWidth="1"/>
    <col min="9996" max="9996" width="13.5703125" style="43" customWidth="1"/>
    <col min="9997" max="9997" width="9.140625" style="43"/>
    <col min="9998" max="9998" width="10" style="43" bestFit="1" customWidth="1"/>
    <col min="9999" max="10242" width="9.140625" style="43"/>
    <col min="10243" max="10243" width="37.5703125" style="43" customWidth="1"/>
    <col min="10244" max="10244" width="18.5703125" style="43" customWidth="1"/>
    <col min="10245" max="10245" width="15.5703125" style="43" customWidth="1"/>
    <col min="10246" max="10246" width="13" style="43" customWidth="1"/>
    <col min="10247" max="10251" width="11.7109375" style="43" customWidth="1"/>
    <col min="10252" max="10252" width="13.5703125" style="43" customWidth="1"/>
    <col min="10253" max="10253" width="9.140625" style="43"/>
    <col min="10254" max="10254" width="10" style="43" bestFit="1" customWidth="1"/>
    <col min="10255" max="10498" width="9.140625" style="43"/>
    <col min="10499" max="10499" width="37.5703125" style="43" customWidth="1"/>
    <col min="10500" max="10500" width="18.5703125" style="43" customWidth="1"/>
    <col min="10501" max="10501" width="15.5703125" style="43" customWidth="1"/>
    <col min="10502" max="10502" width="13" style="43" customWidth="1"/>
    <col min="10503" max="10507" width="11.7109375" style="43" customWidth="1"/>
    <col min="10508" max="10508" width="13.5703125" style="43" customWidth="1"/>
    <col min="10509" max="10509" width="9.140625" style="43"/>
    <col min="10510" max="10510" width="10" style="43" bestFit="1" customWidth="1"/>
    <col min="10511" max="10754" width="9.140625" style="43"/>
    <col min="10755" max="10755" width="37.5703125" style="43" customWidth="1"/>
    <col min="10756" max="10756" width="18.5703125" style="43" customWidth="1"/>
    <col min="10757" max="10757" width="15.5703125" style="43" customWidth="1"/>
    <col min="10758" max="10758" width="13" style="43" customWidth="1"/>
    <col min="10759" max="10763" width="11.7109375" style="43" customWidth="1"/>
    <col min="10764" max="10764" width="13.5703125" style="43" customWidth="1"/>
    <col min="10765" max="10765" width="9.140625" style="43"/>
    <col min="10766" max="10766" width="10" style="43" bestFit="1" customWidth="1"/>
    <col min="10767" max="11010" width="9.140625" style="43"/>
    <col min="11011" max="11011" width="37.5703125" style="43" customWidth="1"/>
    <col min="11012" max="11012" width="18.5703125" style="43" customWidth="1"/>
    <col min="11013" max="11013" width="15.5703125" style="43" customWidth="1"/>
    <col min="11014" max="11014" width="13" style="43" customWidth="1"/>
    <col min="11015" max="11019" width="11.7109375" style="43" customWidth="1"/>
    <col min="11020" max="11020" width="13.5703125" style="43" customWidth="1"/>
    <col min="11021" max="11021" width="9.140625" style="43"/>
    <col min="11022" max="11022" width="10" style="43" bestFit="1" customWidth="1"/>
    <col min="11023" max="11266" width="9.140625" style="43"/>
    <col min="11267" max="11267" width="37.5703125" style="43" customWidth="1"/>
    <col min="11268" max="11268" width="18.5703125" style="43" customWidth="1"/>
    <col min="11269" max="11269" width="15.5703125" style="43" customWidth="1"/>
    <col min="11270" max="11270" width="13" style="43" customWidth="1"/>
    <col min="11271" max="11275" width="11.7109375" style="43" customWidth="1"/>
    <col min="11276" max="11276" width="13.5703125" style="43" customWidth="1"/>
    <col min="11277" max="11277" width="9.140625" style="43"/>
    <col min="11278" max="11278" width="10" style="43" bestFit="1" customWidth="1"/>
    <col min="11279" max="11522" width="9.140625" style="43"/>
    <col min="11523" max="11523" width="37.5703125" style="43" customWidth="1"/>
    <col min="11524" max="11524" width="18.5703125" style="43" customWidth="1"/>
    <col min="11525" max="11525" width="15.5703125" style="43" customWidth="1"/>
    <col min="11526" max="11526" width="13" style="43" customWidth="1"/>
    <col min="11527" max="11531" width="11.7109375" style="43" customWidth="1"/>
    <col min="11532" max="11532" width="13.5703125" style="43" customWidth="1"/>
    <col min="11533" max="11533" width="9.140625" style="43"/>
    <col min="11534" max="11534" width="10" style="43" bestFit="1" customWidth="1"/>
    <col min="11535" max="11778" width="9.140625" style="43"/>
    <col min="11779" max="11779" width="37.5703125" style="43" customWidth="1"/>
    <col min="11780" max="11780" width="18.5703125" style="43" customWidth="1"/>
    <col min="11781" max="11781" width="15.5703125" style="43" customWidth="1"/>
    <col min="11782" max="11782" width="13" style="43" customWidth="1"/>
    <col min="11783" max="11787" width="11.7109375" style="43" customWidth="1"/>
    <col min="11788" max="11788" width="13.5703125" style="43" customWidth="1"/>
    <col min="11789" max="11789" width="9.140625" style="43"/>
    <col min="11790" max="11790" width="10" style="43" bestFit="1" customWidth="1"/>
    <col min="11791" max="12034" width="9.140625" style="43"/>
    <col min="12035" max="12035" width="37.5703125" style="43" customWidth="1"/>
    <col min="12036" max="12036" width="18.5703125" style="43" customWidth="1"/>
    <col min="12037" max="12037" width="15.5703125" style="43" customWidth="1"/>
    <col min="12038" max="12038" width="13" style="43" customWidth="1"/>
    <col min="12039" max="12043" width="11.7109375" style="43" customWidth="1"/>
    <col min="12044" max="12044" width="13.5703125" style="43" customWidth="1"/>
    <col min="12045" max="12045" width="9.140625" style="43"/>
    <col min="12046" max="12046" width="10" style="43" bestFit="1" customWidth="1"/>
    <col min="12047" max="12290" width="9.140625" style="43"/>
    <col min="12291" max="12291" width="37.5703125" style="43" customWidth="1"/>
    <col min="12292" max="12292" width="18.5703125" style="43" customWidth="1"/>
    <col min="12293" max="12293" width="15.5703125" style="43" customWidth="1"/>
    <col min="12294" max="12294" width="13" style="43" customWidth="1"/>
    <col min="12295" max="12299" width="11.7109375" style="43" customWidth="1"/>
    <col min="12300" max="12300" width="13.5703125" style="43" customWidth="1"/>
    <col min="12301" max="12301" width="9.140625" style="43"/>
    <col min="12302" max="12302" width="10" style="43" bestFit="1" customWidth="1"/>
    <col min="12303" max="12546" width="9.140625" style="43"/>
    <col min="12547" max="12547" width="37.5703125" style="43" customWidth="1"/>
    <col min="12548" max="12548" width="18.5703125" style="43" customWidth="1"/>
    <col min="12549" max="12549" width="15.5703125" style="43" customWidth="1"/>
    <col min="12550" max="12550" width="13" style="43" customWidth="1"/>
    <col min="12551" max="12555" width="11.7109375" style="43" customWidth="1"/>
    <col min="12556" max="12556" width="13.5703125" style="43" customWidth="1"/>
    <col min="12557" max="12557" width="9.140625" style="43"/>
    <col min="12558" max="12558" width="10" style="43" bestFit="1" customWidth="1"/>
    <col min="12559" max="12802" width="9.140625" style="43"/>
    <col min="12803" max="12803" width="37.5703125" style="43" customWidth="1"/>
    <col min="12804" max="12804" width="18.5703125" style="43" customWidth="1"/>
    <col min="12805" max="12805" width="15.5703125" style="43" customWidth="1"/>
    <col min="12806" max="12806" width="13" style="43" customWidth="1"/>
    <col min="12807" max="12811" width="11.7109375" style="43" customWidth="1"/>
    <col min="12812" max="12812" width="13.5703125" style="43" customWidth="1"/>
    <col min="12813" max="12813" width="9.140625" style="43"/>
    <col min="12814" max="12814" width="10" style="43" bestFit="1" customWidth="1"/>
    <col min="12815" max="13058" width="9.140625" style="43"/>
    <col min="13059" max="13059" width="37.5703125" style="43" customWidth="1"/>
    <col min="13060" max="13060" width="18.5703125" style="43" customWidth="1"/>
    <col min="13061" max="13061" width="15.5703125" style="43" customWidth="1"/>
    <col min="13062" max="13062" width="13" style="43" customWidth="1"/>
    <col min="13063" max="13067" width="11.7109375" style="43" customWidth="1"/>
    <col min="13068" max="13068" width="13.5703125" style="43" customWidth="1"/>
    <col min="13069" max="13069" width="9.140625" style="43"/>
    <col min="13070" max="13070" width="10" style="43" bestFit="1" customWidth="1"/>
    <col min="13071" max="13314" width="9.140625" style="43"/>
    <col min="13315" max="13315" width="37.5703125" style="43" customWidth="1"/>
    <col min="13316" max="13316" width="18.5703125" style="43" customWidth="1"/>
    <col min="13317" max="13317" width="15.5703125" style="43" customWidth="1"/>
    <col min="13318" max="13318" width="13" style="43" customWidth="1"/>
    <col min="13319" max="13323" width="11.7109375" style="43" customWidth="1"/>
    <col min="13324" max="13324" width="13.5703125" style="43" customWidth="1"/>
    <col min="13325" max="13325" width="9.140625" style="43"/>
    <col min="13326" max="13326" width="10" style="43" bestFit="1" customWidth="1"/>
    <col min="13327" max="13570" width="9.140625" style="43"/>
    <col min="13571" max="13571" width="37.5703125" style="43" customWidth="1"/>
    <col min="13572" max="13572" width="18.5703125" style="43" customWidth="1"/>
    <col min="13573" max="13573" width="15.5703125" style="43" customWidth="1"/>
    <col min="13574" max="13574" width="13" style="43" customWidth="1"/>
    <col min="13575" max="13579" width="11.7109375" style="43" customWidth="1"/>
    <col min="13580" max="13580" width="13.5703125" style="43" customWidth="1"/>
    <col min="13581" max="13581" width="9.140625" style="43"/>
    <col min="13582" max="13582" width="10" style="43" bestFit="1" customWidth="1"/>
    <col min="13583" max="13826" width="9.140625" style="43"/>
    <col min="13827" max="13827" width="37.5703125" style="43" customWidth="1"/>
    <col min="13828" max="13828" width="18.5703125" style="43" customWidth="1"/>
    <col min="13829" max="13829" width="15.5703125" style="43" customWidth="1"/>
    <col min="13830" max="13830" width="13" style="43" customWidth="1"/>
    <col min="13831" max="13835" width="11.7109375" style="43" customWidth="1"/>
    <col min="13836" max="13836" width="13.5703125" style="43" customWidth="1"/>
    <col min="13837" max="13837" width="9.140625" style="43"/>
    <col min="13838" max="13838" width="10" style="43" bestFit="1" customWidth="1"/>
    <col min="13839" max="14082" width="9.140625" style="43"/>
    <col min="14083" max="14083" width="37.5703125" style="43" customWidth="1"/>
    <col min="14084" max="14084" width="18.5703125" style="43" customWidth="1"/>
    <col min="14085" max="14085" width="15.5703125" style="43" customWidth="1"/>
    <col min="14086" max="14086" width="13" style="43" customWidth="1"/>
    <col min="14087" max="14091" width="11.7109375" style="43" customWidth="1"/>
    <col min="14092" max="14092" width="13.5703125" style="43" customWidth="1"/>
    <col min="14093" max="14093" width="9.140625" style="43"/>
    <col min="14094" max="14094" width="10" style="43" bestFit="1" customWidth="1"/>
    <col min="14095" max="14338" width="9.140625" style="43"/>
    <col min="14339" max="14339" width="37.5703125" style="43" customWidth="1"/>
    <col min="14340" max="14340" width="18.5703125" style="43" customWidth="1"/>
    <col min="14341" max="14341" width="15.5703125" style="43" customWidth="1"/>
    <col min="14342" max="14342" width="13" style="43" customWidth="1"/>
    <col min="14343" max="14347" width="11.7109375" style="43" customWidth="1"/>
    <col min="14348" max="14348" width="13.5703125" style="43" customWidth="1"/>
    <col min="14349" max="14349" width="9.140625" style="43"/>
    <col min="14350" max="14350" width="10" style="43" bestFit="1" customWidth="1"/>
    <col min="14351" max="14594" width="9.140625" style="43"/>
    <col min="14595" max="14595" width="37.5703125" style="43" customWidth="1"/>
    <col min="14596" max="14596" width="18.5703125" style="43" customWidth="1"/>
    <col min="14597" max="14597" width="15.5703125" style="43" customWidth="1"/>
    <col min="14598" max="14598" width="13" style="43" customWidth="1"/>
    <col min="14599" max="14603" width="11.7109375" style="43" customWidth="1"/>
    <col min="14604" max="14604" width="13.5703125" style="43" customWidth="1"/>
    <col min="14605" max="14605" width="9.140625" style="43"/>
    <col min="14606" max="14606" width="10" style="43" bestFit="1" customWidth="1"/>
    <col min="14607" max="14850" width="9.140625" style="43"/>
    <col min="14851" max="14851" width="37.5703125" style="43" customWidth="1"/>
    <col min="14852" max="14852" width="18.5703125" style="43" customWidth="1"/>
    <col min="14853" max="14853" width="15.5703125" style="43" customWidth="1"/>
    <col min="14854" max="14854" width="13" style="43" customWidth="1"/>
    <col min="14855" max="14859" width="11.7109375" style="43" customWidth="1"/>
    <col min="14860" max="14860" width="13.5703125" style="43" customWidth="1"/>
    <col min="14861" max="14861" width="9.140625" style="43"/>
    <col min="14862" max="14862" width="10" style="43" bestFit="1" customWidth="1"/>
    <col min="14863" max="15106" width="9.140625" style="43"/>
    <col min="15107" max="15107" width="37.5703125" style="43" customWidth="1"/>
    <col min="15108" max="15108" width="18.5703125" style="43" customWidth="1"/>
    <col min="15109" max="15109" width="15.5703125" style="43" customWidth="1"/>
    <col min="15110" max="15110" width="13" style="43" customWidth="1"/>
    <col min="15111" max="15115" width="11.7109375" style="43" customWidth="1"/>
    <col min="15116" max="15116" width="13.5703125" style="43" customWidth="1"/>
    <col min="15117" max="15117" width="9.140625" style="43"/>
    <col min="15118" max="15118" width="10" style="43" bestFit="1" customWidth="1"/>
    <col min="15119" max="15362" width="9.140625" style="43"/>
    <col min="15363" max="15363" width="37.5703125" style="43" customWidth="1"/>
    <col min="15364" max="15364" width="18.5703125" style="43" customWidth="1"/>
    <col min="15365" max="15365" width="15.5703125" style="43" customWidth="1"/>
    <col min="15366" max="15366" width="13" style="43" customWidth="1"/>
    <col min="15367" max="15371" width="11.7109375" style="43" customWidth="1"/>
    <col min="15372" max="15372" width="13.5703125" style="43" customWidth="1"/>
    <col min="15373" max="15373" width="9.140625" style="43"/>
    <col min="15374" max="15374" width="10" style="43" bestFit="1" customWidth="1"/>
    <col min="15375" max="15618" width="9.140625" style="43"/>
    <col min="15619" max="15619" width="37.5703125" style="43" customWidth="1"/>
    <col min="15620" max="15620" width="18.5703125" style="43" customWidth="1"/>
    <col min="15621" max="15621" width="15.5703125" style="43" customWidth="1"/>
    <col min="15622" max="15622" width="13" style="43" customWidth="1"/>
    <col min="15623" max="15627" width="11.7109375" style="43" customWidth="1"/>
    <col min="15628" max="15628" width="13.5703125" style="43" customWidth="1"/>
    <col min="15629" max="15629" width="9.140625" style="43"/>
    <col min="15630" max="15630" width="10" style="43" bestFit="1" customWidth="1"/>
    <col min="15631" max="15874" width="9.140625" style="43"/>
    <col min="15875" max="15875" width="37.5703125" style="43" customWidth="1"/>
    <col min="15876" max="15876" width="18.5703125" style="43" customWidth="1"/>
    <col min="15877" max="15877" width="15.5703125" style="43" customWidth="1"/>
    <col min="15878" max="15878" width="13" style="43" customWidth="1"/>
    <col min="15879" max="15883" width="11.7109375" style="43" customWidth="1"/>
    <col min="15884" max="15884" width="13.5703125" style="43" customWidth="1"/>
    <col min="15885" max="15885" width="9.140625" style="43"/>
    <col min="15886" max="15886" width="10" style="43" bestFit="1" customWidth="1"/>
    <col min="15887" max="16130" width="9.140625" style="43"/>
    <col min="16131" max="16131" width="37.5703125" style="43" customWidth="1"/>
    <col min="16132" max="16132" width="18.5703125" style="43" customWidth="1"/>
    <col min="16133" max="16133" width="15.5703125" style="43" customWidth="1"/>
    <col min="16134" max="16134" width="13" style="43" customWidth="1"/>
    <col min="16135" max="16139" width="11.7109375" style="43" customWidth="1"/>
    <col min="16140" max="16140" width="13.5703125" style="43" customWidth="1"/>
    <col min="16141" max="16141" width="9.140625" style="43"/>
    <col min="16142" max="16142" width="10" style="43" bestFit="1" customWidth="1"/>
    <col min="16143" max="16384" width="9.140625" style="43"/>
  </cols>
  <sheetData>
    <row r="1" spans="2:153" ht="15.75" customHeight="1" thickBot="1" x14ac:dyDescent="0.3">
      <c r="B1" s="71" t="s">
        <v>500</v>
      </c>
      <c r="D1" s="43">
        <v>1</v>
      </c>
      <c r="E1" s="43">
        <v>2</v>
      </c>
      <c r="F1" s="43">
        <v>3</v>
      </c>
      <c r="G1" s="43">
        <v>4</v>
      </c>
      <c r="H1" s="43">
        <v>5</v>
      </c>
      <c r="I1" s="43">
        <v>6</v>
      </c>
      <c r="J1" s="43">
        <v>7</v>
      </c>
      <c r="K1" s="43">
        <v>8</v>
      </c>
      <c r="L1" s="43">
        <v>9</v>
      </c>
      <c r="M1" s="256">
        <v>10</v>
      </c>
      <c r="N1" s="256">
        <v>11</v>
      </c>
      <c r="O1" s="256">
        <v>12</v>
      </c>
      <c r="P1" s="256">
        <v>13</v>
      </c>
      <c r="Q1" s="256">
        <v>14</v>
      </c>
      <c r="R1" s="256">
        <v>15</v>
      </c>
      <c r="S1" s="256">
        <v>16</v>
      </c>
      <c r="T1" s="256">
        <v>17</v>
      </c>
      <c r="U1" s="256">
        <v>18</v>
      </c>
      <c r="V1" s="256">
        <v>19</v>
      </c>
      <c r="W1" s="256">
        <v>20</v>
      </c>
      <c r="X1" s="256">
        <v>21</v>
      </c>
      <c r="Y1" s="256">
        <v>22</v>
      </c>
      <c r="Z1" s="256">
        <v>23</v>
      </c>
      <c r="AA1" s="256">
        <v>24</v>
      </c>
      <c r="AB1" s="256">
        <v>25</v>
      </c>
      <c r="AC1" s="256">
        <v>26</v>
      </c>
      <c r="AD1" s="256">
        <v>27</v>
      </c>
      <c r="AE1" s="256">
        <v>28</v>
      </c>
      <c r="AF1" s="256">
        <v>29</v>
      </c>
      <c r="AG1" s="256">
        <v>30</v>
      </c>
      <c r="AH1" s="256">
        <v>31</v>
      </c>
      <c r="AI1" s="256">
        <v>32</v>
      </c>
      <c r="AJ1" s="256">
        <v>33</v>
      </c>
      <c r="AK1" s="256">
        <v>34</v>
      </c>
      <c r="AL1" s="256">
        <v>35</v>
      </c>
      <c r="AM1" s="256">
        <v>36</v>
      </c>
      <c r="AN1" s="256">
        <v>37</v>
      </c>
      <c r="AO1" s="256">
        <v>38</v>
      </c>
      <c r="AP1" s="256">
        <v>39</v>
      </c>
      <c r="AQ1" s="256">
        <v>40</v>
      </c>
      <c r="AR1" s="256">
        <v>41</v>
      </c>
      <c r="AS1" s="256">
        <v>42</v>
      </c>
      <c r="AT1" s="256">
        <v>43</v>
      </c>
      <c r="AU1" s="256">
        <v>44</v>
      </c>
      <c r="AV1" s="256">
        <v>45</v>
      </c>
      <c r="AW1" s="256">
        <v>46</v>
      </c>
      <c r="AX1" s="256">
        <v>47</v>
      </c>
      <c r="AY1" s="256">
        <v>48</v>
      </c>
      <c r="AZ1" s="256">
        <v>49</v>
      </c>
      <c r="BA1" s="256">
        <v>50</v>
      </c>
      <c r="BB1" s="256">
        <v>51</v>
      </c>
      <c r="BC1" s="256">
        <v>52</v>
      </c>
      <c r="BD1" s="256">
        <v>53</v>
      </c>
      <c r="BE1" s="256">
        <v>54</v>
      </c>
      <c r="BF1" s="256">
        <v>55</v>
      </c>
      <c r="BG1" s="256">
        <v>56</v>
      </c>
      <c r="BH1" s="256">
        <v>57</v>
      </c>
      <c r="BI1" s="256">
        <v>58</v>
      </c>
      <c r="BJ1" s="256">
        <v>59</v>
      </c>
      <c r="BK1" s="256">
        <v>60</v>
      </c>
      <c r="BL1" s="256">
        <v>61</v>
      </c>
      <c r="BM1" s="256">
        <v>62</v>
      </c>
      <c r="BN1" s="256">
        <v>63</v>
      </c>
      <c r="BO1" s="256">
        <v>64</v>
      </c>
      <c r="BP1" s="256">
        <v>65</v>
      </c>
      <c r="BQ1" s="256">
        <v>66</v>
      </c>
      <c r="BR1" s="256">
        <v>67</v>
      </c>
      <c r="BS1" s="256">
        <v>68</v>
      </c>
      <c r="BT1" s="256">
        <v>69</v>
      </c>
      <c r="BU1" s="256">
        <v>70</v>
      </c>
      <c r="BV1" s="256">
        <v>71</v>
      </c>
      <c r="BW1" s="256">
        <v>72</v>
      </c>
      <c r="BX1" s="256">
        <v>73</v>
      </c>
      <c r="BY1" s="256">
        <v>74</v>
      </c>
      <c r="BZ1" s="256">
        <v>75</v>
      </c>
      <c r="CA1" s="256">
        <v>76</v>
      </c>
      <c r="CB1" s="256">
        <v>77</v>
      </c>
      <c r="CC1" s="256">
        <v>78</v>
      </c>
      <c r="CD1" s="256">
        <v>79</v>
      </c>
      <c r="CE1" s="256">
        <v>80</v>
      </c>
      <c r="CF1" s="256">
        <v>81</v>
      </c>
      <c r="CG1" s="256">
        <v>82</v>
      </c>
      <c r="CH1" s="256">
        <v>83</v>
      </c>
      <c r="CI1" s="256">
        <v>84</v>
      </c>
      <c r="CJ1" s="256">
        <v>85</v>
      </c>
      <c r="CK1" s="256">
        <v>86</v>
      </c>
      <c r="CL1" s="256">
        <v>87</v>
      </c>
      <c r="CM1" s="256">
        <v>88</v>
      </c>
      <c r="CN1" s="256">
        <v>89</v>
      </c>
      <c r="CO1" s="256">
        <v>90</v>
      </c>
      <c r="CP1" s="256">
        <v>91</v>
      </c>
      <c r="CQ1" s="256">
        <v>92</v>
      </c>
      <c r="CR1" s="256">
        <v>93</v>
      </c>
      <c r="CS1" s="256">
        <v>94</v>
      </c>
      <c r="CT1" s="256">
        <v>95</v>
      </c>
      <c r="CU1" s="256">
        <v>96</v>
      </c>
      <c r="CV1" s="256">
        <v>97</v>
      </c>
      <c r="CW1" s="256">
        <v>98</v>
      </c>
      <c r="CX1" s="256">
        <v>99</v>
      </c>
      <c r="CY1" s="256">
        <v>100</v>
      </c>
      <c r="CZ1" s="256">
        <v>101</v>
      </c>
      <c r="DA1" s="256">
        <v>102</v>
      </c>
      <c r="DB1" s="256">
        <v>103</v>
      </c>
      <c r="DC1" s="256">
        <v>104</v>
      </c>
      <c r="DD1" s="256">
        <v>105</v>
      </c>
      <c r="DE1" s="256">
        <v>106</v>
      </c>
      <c r="DF1" s="256">
        <v>107</v>
      </c>
      <c r="DG1" s="256">
        <v>108</v>
      </c>
      <c r="DH1" s="256">
        <v>109</v>
      </c>
      <c r="DI1" s="256">
        <v>110</v>
      </c>
      <c r="DJ1" s="256">
        <v>111</v>
      </c>
      <c r="DK1" s="256">
        <v>112</v>
      </c>
      <c r="DL1" s="256">
        <v>113</v>
      </c>
      <c r="DM1" s="256">
        <v>114</v>
      </c>
      <c r="DN1" s="256">
        <v>115</v>
      </c>
      <c r="DO1" s="256">
        <v>116</v>
      </c>
      <c r="DP1" s="256">
        <v>117</v>
      </c>
      <c r="DQ1" s="256">
        <v>118</v>
      </c>
      <c r="DR1" s="256">
        <v>119</v>
      </c>
      <c r="DS1" s="256">
        <v>120</v>
      </c>
      <c r="DT1" s="256">
        <v>121</v>
      </c>
      <c r="DU1" s="256">
        <v>122</v>
      </c>
      <c r="DV1" s="256">
        <v>123</v>
      </c>
      <c r="DW1" s="256">
        <v>124</v>
      </c>
      <c r="DX1" s="256">
        <v>125</v>
      </c>
      <c r="DY1" s="256">
        <v>126</v>
      </c>
      <c r="DZ1" s="256">
        <v>127</v>
      </c>
      <c r="EA1" s="256">
        <v>128</v>
      </c>
      <c r="EB1" s="256">
        <v>129</v>
      </c>
      <c r="EC1" s="256">
        <v>130</v>
      </c>
      <c r="ED1" s="256">
        <v>131</v>
      </c>
      <c r="EE1" s="256">
        <v>132</v>
      </c>
      <c r="EF1" s="256">
        <v>133</v>
      </c>
      <c r="EG1" s="256">
        <v>134</v>
      </c>
      <c r="EH1" s="256">
        <v>135</v>
      </c>
      <c r="EI1" s="256">
        <v>136</v>
      </c>
      <c r="EJ1" s="256">
        <v>137</v>
      </c>
      <c r="EK1" s="256">
        <v>138</v>
      </c>
      <c r="EL1" s="256">
        <v>139</v>
      </c>
      <c r="EM1" s="256">
        <v>140</v>
      </c>
      <c r="EN1" s="256">
        <v>141</v>
      </c>
      <c r="EO1" s="256">
        <v>142</v>
      </c>
      <c r="EP1" s="256">
        <v>143</v>
      </c>
      <c r="EQ1" s="256">
        <v>144</v>
      </c>
      <c r="ER1" s="256">
        <v>145</v>
      </c>
      <c r="ES1" s="256">
        <v>146</v>
      </c>
      <c r="ET1" s="256">
        <v>147</v>
      </c>
      <c r="EU1" s="256">
        <v>148</v>
      </c>
      <c r="EV1" s="256">
        <v>149</v>
      </c>
      <c r="EW1" s="256">
        <v>150</v>
      </c>
    </row>
    <row r="2" spans="2:153" s="58" customFormat="1" ht="21.75" thickBot="1" x14ac:dyDescent="0.4">
      <c r="B2" s="447" t="s">
        <v>499</v>
      </c>
      <c r="C2" s="448"/>
      <c r="D2" s="448" t="str">
        <f>IF(D1&gt;'Вводные данные'!$F$7,"N","")</f>
        <v/>
      </c>
      <c r="E2" s="449" t="str">
        <f>IF(E1&gt;'Вводные данные'!$F$7,"N","")</f>
        <v/>
      </c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5"/>
      <c r="BT2" s="355"/>
      <c r="BU2" s="355"/>
      <c r="BV2" s="355"/>
      <c r="BW2" s="355"/>
      <c r="BX2" s="355"/>
      <c r="BY2" s="355"/>
      <c r="BZ2" s="355"/>
      <c r="CA2" s="355"/>
      <c r="CB2" s="355"/>
      <c r="CC2" s="355"/>
      <c r="CD2" s="355"/>
      <c r="CE2" s="355"/>
      <c r="CF2" s="355"/>
      <c r="CG2" s="355"/>
      <c r="CH2" s="355"/>
      <c r="CI2" s="355"/>
      <c r="CJ2" s="355"/>
      <c r="CK2" s="355"/>
      <c r="CL2" s="355"/>
      <c r="CM2" s="355"/>
      <c r="CN2" s="355"/>
      <c r="CO2" s="355"/>
      <c r="CP2" s="355"/>
      <c r="CQ2" s="355"/>
      <c r="CR2" s="355"/>
      <c r="CS2" s="355"/>
      <c r="CT2" s="355"/>
      <c r="CU2" s="355"/>
      <c r="CV2" s="355"/>
      <c r="CW2" s="355"/>
      <c r="CX2" s="355"/>
      <c r="CY2" s="355"/>
      <c r="CZ2" s="355"/>
      <c r="DA2" s="355"/>
      <c r="DB2" s="355"/>
      <c r="DC2" s="355"/>
      <c r="DD2" s="355"/>
      <c r="DE2" s="355"/>
      <c r="DF2" s="355"/>
      <c r="DG2" s="355"/>
      <c r="DH2" s="355"/>
      <c r="DI2" s="355"/>
      <c r="DJ2" s="355"/>
      <c r="DK2" s="355"/>
      <c r="DL2" s="355"/>
      <c r="DM2" s="355"/>
      <c r="DN2" s="355"/>
      <c r="DO2" s="355"/>
      <c r="DP2" s="355"/>
      <c r="DQ2" s="355"/>
      <c r="DR2" s="355"/>
      <c r="DS2" s="355"/>
      <c r="DT2" s="355"/>
      <c r="DU2" s="355"/>
      <c r="DV2" s="355"/>
      <c r="DW2" s="355"/>
      <c r="DX2" s="355"/>
      <c r="DY2" s="355"/>
      <c r="DZ2" s="355"/>
      <c r="EA2" s="355"/>
      <c r="EB2" s="355"/>
      <c r="EC2" s="355"/>
      <c r="ED2" s="355"/>
      <c r="EE2" s="355"/>
      <c r="EF2" s="355"/>
      <c r="EG2" s="355"/>
      <c r="EH2" s="355"/>
      <c r="EI2" s="355"/>
      <c r="EJ2" s="355"/>
      <c r="EK2" s="355"/>
      <c r="EL2" s="355"/>
      <c r="EM2" s="355"/>
      <c r="EN2" s="355"/>
      <c r="EO2" s="355"/>
      <c r="EP2" s="355"/>
      <c r="EQ2" s="355"/>
      <c r="ER2" s="355"/>
      <c r="ES2" s="355"/>
      <c r="ET2" s="355"/>
      <c r="EU2" s="355"/>
      <c r="EV2" s="355"/>
      <c r="EW2" s="355"/>
    </row>
    <row r="3" spans="2:153" s="58" customFormat="1" ht="16.5" thickBot="1" x14ac:dyDescent="0.3">
      <c r="C3" s="220"/>
      <c r="D3" s="67"/>
      <c r="E3" s="67"/>
      <c r="F3" s="67"/>
      <c r="G3" s="67"/>
      <c r="H3" s="67"/>
      <c r="I3" s="67"/>
      <c r="J3" s="67"/>
      <c r="K3" s="67"/>
      <c r="L3" s="67"/>
      <c r="M3" s="257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  <c r="EL3" s="258"/>
      <c r="EM3" s="258"/>
      <c r="EN3" s="258"/>
      <c r="EO3" s="258"/>
      <c r="EP3" s="258"/>
      <c r="EQ3" s="258"/>
      <c r="ER3" s="258"/>
      <c r="ES3" s="258"/>
      <c r="ET3" s="258"/>
      <c r="EU3" s="258"/>
      <c r="EV3" s="258"/>
      <c r="EW3" s="258"/>
    </row>
    <row r="4" spans="2:153" s="68" customFormat="1" ht="19.5" thickBot="1" x14ac:dyDescent="0.35">
      <c r="B4" s="273"/>
      <c r="C4" s="280" t="s">
        <v>468</v>
      </c>
      <c r="D4" s="280">
        <f>EDATE('Вводные данные'!F6,'Вводные данные'!C6)</f>
        <v>43191</v>
      </c>
      <c r="E4" s="243">
        <f>IF(E1&gt;'Вводные данные'!$F$7,"N",(EDATE(D4,'Вводные данные'!$C$6)))</f>
        <v>43282</v>
      </c>
      <c r="F4" s="243">
        <f>IF(F1&gt;'Вводные данные'!$F$7,"N",(EDATE(E4,'Вводные данные'!$C$6)))</f>
        <v>43374</v>
      </c>
      <c r="G4" s="243">
        <f>IF(G1&gt;'Вводные данные'!$F$7,"N",(EDATE(F4,'Вводные данные'!$C$6)))</f>
        <v>43466</v>
      </c>
      <c r="H4" s="243">
        <f>IF(H1&gt;'Вводные данные'!$F$7,"N",(EDATE(G4,'Вводные данные'!$C$6)))</f>
        <v>43556</v>
      </c>
      <c r="I4" s="243">
        <f>IF(I1&gt;'Вводные данные'!$F$7,"N",(EDATE(H4,'Вводные данные'!$C$6)))</f>
        <v>43647</v>
      </c>
      <c r="J4" s="243">
        <f>IF(J1&gt;'Вводные данные'!$F$7,"N",(EDATE(I4,'Вводные данные'!$C$6)))</f>
        <v>43739</v>
      </c>
      <c r="K4" s="243">
        <f>IF(K1&gt;'Вводные данные'!$F$7,"N",(EDATE(J4,'Вводные данные'!$C$6)))</f>
        <v>43831</v>
      </c>
      <c r="L4" s="243">
        <f>IF(L1&gt;'Вводные данные'!$F$7,"N",(EDATE(K4,'Вводные данные'!$C$6)))</f>
        <v>43922</v>
      </c>
      <c r="M4" s="243">
        <f>IF(M1&gt;'Вводные данные'!$F$7,"N",(EDATE(L4,'Вводные данные'!$C$6)))</f>
        <v>44013</v>
      </c>
      <c r="N4" s="243">
        <f>IF(N1&gt;'Вводные данные'!$F$7,"N",(EDATE(M4,'Вводные данные'!$C$6)))</f>
        <v>44105</v>
      </c>
      <c r="O4" s="243">
        <f>IF(O1&gt;'Вводные данные'!$F$7,"N",(EDATE(N4,'Вводные данные'!$C$6)))</f>
        <v>44197</v>
      </c>
      <c r="P4" s="243">
        <f>IF(P1&gt;'Вводные данные'!$F$7,"N",(EDATE(O4,'Вводные данные'!$C$6)))</f>
        <v>44287</v>
      </c>
      <c r="Q4" s="243">
        <f>IF(Q1&gt;'Вводные данные'!$F$7,"N",(EDATE(P4,'Вводные данные'!$C$6)))</f>
        <v>44378</v>
      </c>
      <c r="R4" s="243">
        <f>IF(R1&gt;'Вводные данные'!$F$7,"N",(EDATE(Q4,'Вводные данные'!$C$6)))</f>
        <v>44470</v>
      </c>
      <c r="S4" s="243">
        <f>IF(S1&gt;'Вводные данные'!$F$7,"N",(EDATE(R4,'Вводные данные'!$C$6)))</f>
        <v>44562</v>
      </c>
      <c r="T4" s="243">
        <f>IF(T1&gt;'Вводные данные'!$F$7,"N",(EDATE(S4,'Вводные данные'!$C$6)))</f>
        <v>44652</v>
      </c>
      <c r="U4" s="243">
        <f>IF(U1&gt;'Вводные данные'!$F$7,"N",(EDATE(T4,'Вводные данные'!$C$6)))</f>
        <v>44743</v>
      </c>
      <c r="V4" s="243">
        <f>IF(V1&gt;'Вводные данные'!$F$7,"N",(EDATE(U4,'Вводные данные'!$C$6)))</f>
        <v>44835</v>
      </c>
      <c r="W4" s="243">
        <f>IF(W1&gt;'Вводные данные'!$F$7,"N",(EDATE(V4,'Вводные данные'!$C$6)))</f>
        <v>44927</v>
      </c>
      <c r="X4" s="243" t="str">
        <f>IF(X1&gt;'Вводные данные'!$F$7,"N",(EDATE(W4,'Вводные данные'!$C$6)))</f>
        <v>N</v>
      </c>
      <c r="Y4" s="243" t="str">
        <f>IF(Y1&gt;'Вводные данные'!$F$7,"N",(EDATE(X4,'Вводные данные'!$C$6)))</f>
        <v>N</v>
      </c>
      <c r="Z4" s="243" t="str">
        <f>IF(Z1&gt;'Вводные данные'!$F$7,"N",(EDATE(Y4,'Вводные данные'!$C$6)))</f>
        <v>N</v>
      </c>
      <c r="AA4" s="243" t="str">
        <f>IF(AA1&gt;'Вводные данные'!$F$7,"N",(EDATE(Z4,'Вводные данные'!$C$6)))</f>
        <v>N</v>
      </c>
      <c r="AB4" s="243" t="str">
        <f>IF(AB1&gt;'Вводные данные'!$F$7,"N",(EDATE(AA4,'Вводные данные'!$C$6)))</f>
        <v>N</v>
      </c>
      <c r="AC4" s="243" t="str">
        <f>IF(AC1&gt;'Вводные данные'!$F$7,"N",(EDATE(AB4,'Вводные данные'!$C$6)))</f>
        <v>N</v>
      </c>
      <c r="AD4" s="243" t="str">
        <f>IF(AD1&gt;'Вводные данные'!$F$7,"N",(EDATE(AC4,'Вводные данные'!$C$6)))</f>
        <v>N</v>
      </c>
      <c r="AE4" s="243" t="str">
        <f>IF(AE1&gt;'Вводные данные'!$F$7,"N",(EDATE(AD4,'Вводные данные'!$C$6)))</f>
        <v>N</v>
      </c>
      <c r="AF4" s="243" t="str">
        <f>IF(AF1&gt;'Вводные данные'!$F$7,"N",(EDATE(AE4,'Вводные данные'!$C$6)))</f>
        <v>N</v>
      </c>
      <c r="AG4" s="243" t="str">
        <f>IF(AG1&gt;'Вводные данные'!$F$7,"N",(EDATE(AF4,'Вводные данные'!$C$6)))</f>
        <v>N</v>
      </c>
      <c r="AH4" s="243" t="str">
        <f>IF(AH1&gt;'Вводные данные'!$F$7,"N",(EDATE(AG4,'Вводные данные'!$C$6)))</f>
        <v>N</v>
      </c>
      <c r="AI4" s="243" t="str">
        <f>IF(AI1&gt;'Вводные данные'!$F$7,"N",(EDATE(AH4,'Вводные данные'!$C$6)))</f>
        <v>N</v>
      </c>
      <c r="AJ4" s="243" t="str">
        <f>IF(AJ1&gt;'Вводные данные'!$F$7,"N",(EDATE(AI4,'Вводные данные'!$C$6)))</f>
        <v>N</v>
      </c>
      <c r="AK4" s="243" t="str">
        <f>IF(AK1&gt;'Вводные данные'!$F$7,"N",(EDATE(AJ4,'Вводные данные'!$C$6)))</f>
        <v>N</v>
      </c>
      <c r="AL4" s="243" t="str">
        <f>IF(AL1&gt;'Вводные данные'!$F$7,"N",(EDATE(AK4,'Вводные данные'!$C$6)))</f>
        <v>N</v>
      </c>
      <c r="AM4" s="243" t="str">
        <f>IF(AM1&gt;'Вводные данные'!$F$7,"N",(EDATE(AL4,'Вводные данные'!$C$6)))</f>
        <v>N</v>
      </c>
      <c r="AN4" s="243" t="str">
        <f>IF(AN1&gt;'Вводные данные'!$F$7,"N",(EDATE(AM4,'Вводные данные'!$C$6)))</f>
        <v>N</v>
      </c>
      <c r="AO4" s="243" t="str">
        <f>IF(AO1&gt;'Вводные данные'!$F$7,"N",(EDATE(AN4,'Вводные данные'!$C$6)))</f>
        <v>N</v>
      </c>
      <c r="AP4" s="243" t="str">
        <f>IF(AP1&gt;'Вводные данные'!$F$7,"N",(EDATE(AO4,'Вводные данные'!$C$6)))</f>
        <v>N</v>
      </c>
      <c r="AQ4" s="243" t="str">
        <f>IF(AQ1&gt;'Вводные данные'!$F$7,"N",(EDATE(AP4,'Вводные данные'!$C$6)))</f>
        <v>N</v>
      </c>
      <c r="AR4" s="243" t="str">
        <f>IF(AR1&gt;'Вводные данные'!$F$7,"N",(EDATE(AQ4,'Вводные данные'!$C$6)))</f>
        <v>N</v>
      </c>
      <c r="AS4" s="243" t="str">
        <f>IF(AS1&gt;'Вводные данные'!$F$7,"N",(EDATE(AR4,'Вводные данные'!$C$6)))</f>
        <v>N</v>
      </c>
      <c r="AT4" s="243" t="str">
        <f>IF(AT1&gt;'Вводные данные'!$F$7,"N",(EDATE(AS4,'Вводные данные'!$C$6)))</f>
        <v>N</v>
      </c>
      <c r="AU4" s="243" t="str">
        <f>IF(AU1&gt;'Вводные данные'!$F$7,"N",(EDATE(AT4,'Вводные данные'!$C$6)))</f>
        <v>N</v>
      </c>
      <c r="AV4" s="243" t="str">
        <f>IF(AV1&gt;'Вводные данные'!$F$7,"N",(EDATE(AU4,'Вводные данные'!$C$6)))</f>
        <v>N</v>
      </c>
      <c r="AW4" s="243" t="str">
        <f>IF(AW1&gt;'Вводные данные'!$F$7,"N",(EDATE(AV4,'Вводные данные'!$C$6)))</f>
        <v>N</v>
      </c>
      <c r="AX4" s="243" t="str">
        <f>IF(AX1&gt;'Вводные данные'!$F$7,"N",(EDATE(AW4,'Вводные данные'!$C$6)))</f>
        <v>N</v>
      </c>
      <c r="AY4" s="243" t="str">
        <f>IF(AY1&gt;'Вводные данные'!$F$7,"N",(EDATE(AX4,'Вводные данные'!$C$6)))</f>
        <v>N</v>
      </c>
      <c r="AZ4" s="243" t="str">
        <f>IF(AZ1&gt;'Вводные данные'!$F$7,"N",(EDATE(AY4,'Вводные данные'!$C$6)))</f>
        <v>N</v>
      </c>
      <c r="BA4" s="243" t="str">
        <f>IF(BA1&gt;'Вводные данные'!$F$7,"N",(EDATE(AZ4,'Вводные данные'!$C$6)))</f>
        <v>N</v>
      </c>
      <c r="BB4" s="243" t="str">
        <f>IF(BB1&gt;'Вводные данные'!$F$7,"N",(EDATE(BA4,'Вводные данные'!$C$6)))</f>
        <v>N</v>
      </c>
      <c r="BC4" s="243" t="str">
        <f>IF(BC1&gt;'Вводные данные'!$F$7,"N",(EDATE(BB4,'Вводные данные'!$C$6)))</f>
        <v>N</v>
      </c>
      <c r="BD4" s="243" t="str">
        <f>IF(BD1&gt;'Вводные данные'!$F$7,"N",(EDATE(BC4,'Вводные данные'!$C$6)))</f>
        <v>N</v>
      </c>
      <c r="BE4" s="243" t="str">
        <f>IF(BE1&gt;'Вводные данные'!$F$7,"N",(EDATE(BD4,'Вводные данные'!$C$6)))</f>
        <v>N</v>
      </c>
      <c r="BF4" s="243" t="str">
        <f>IF(BF1&gt;'Вводные данные'!$F$7,"N",(EDATE(BE4,'Вводные данные'!$C$6)))</f>
        <v>N</v>
      </c>
      <c r="BG4" s="243" t="str">
        <f>IF(BG1&gt;'Вводные данные'!$F$7,"N",(EDATE(BF4,'Вводные данные'!$C$6)))</f>
        <v>N</v>
      </c>
      <c r="BH4" s="243" t="str">
        <f>IF(BH1&gt;'Вводные данные'!$F$7,"N",(EDATE(BG4,'Вводные данные'!$C$6)))</f>
        <v>N</v>
      </c>
      <c r="BI4" s="243" t="str">
        <f>IF(BI1&gt;'Вводные данные'!$F$7,"N",(EDATE(BH4,'Вводные данные'!$C$6)))</f>
        <v>N</v>
      </c>
      <c r="BJ4" s="243" t="str">
        <f>IF(BJ1&gt;'Вводные данные'!$F$7,"N",(EDATE(BI4,'Вводные данные'!$C$6)))</f>
        <v>N</v>
      </c>
      <c r="BK4" s="243" t="str">
        <f>IF(BK1&gt;'Вводные данные'!$F$7,"N",(EDATE(BJ4,'Вводные данные'!$C$6)))</f>
        <v>N</v>
      </c>
      <c r="BL4" s="243" t="str">
        <f>IF(BL1&gt;'Вводные данные'!$F$7,"N",(EDATE(BK4,'Вводные данные'!$C$6)))</f>
        <v>N</v>
      </c>
      <c r="BM4" s="243" t="str">
        <f>IF(BM1&gt;'Вводные данные'!$F$7,"N",(EDATE(BL4,'Вводные данные'!$C$6)))</f>
        <v>N</v>
      </c>
      <c r="BN4" s="243" t="str">
        <f>IF(BN1&gt;'Вводные данные'!$F$7,"N",(EDATE(BM4,'Вводные данные'!$C$6)))</f>
        <v>N</v>
      </c>
      <c r="BO4" s="243" t="str">
        <f>IF(BO1&gt;'Вводные данные'!$F$7,"N",(EDATE(BN4,'Вводные данные'!$C$6)))</f>
        <v>N</v>
      </c>
      <c r="BP4" s="243" t="str">
        <f>IF(BP1&gt;'Вводные данные'!$F$7,"N",(EDATE(BO4,'Вводные данные'!$C$6)))</f>
        <v>N</v>
      </c>
      <c r="BQ4" s="243" t="str">
        <f>IF(BQ1&gt;'Вводные данные'!$F$7,"N",(EDATE(BP4,'Вводные данные'!$C$6)))</f>
        <v>N</v>
      </c>
      <c r="BR4" s="243" t="str">
        <f>IF(BR1&gt;'Вводные данные'!$F$7,"N",(EDATE(BQ4,'Вводные данные'!$C$6)))</f>
        <v>N</v>
      </c>
      <c r="BS4" s="243" t="str">
        <f>IF(BS1&gt;'Вводные данные'!$F$7,"N",(EDATE(BR4,'Вводные данные'!$C$6)))</f>
        <v>N</v>
      </c>
      <c r="BT4" s="243" t="str">
        <f>IF(BT1&gt;'Вводные данные'!$F$7,"N",(EDATE(BS4,'Вводные данные'!$C$6)))</f>
        <v>N</v>
      </c>
      <c r="BU4" s="243" t="str">
        <f>IF(BU1&gt;'Вводные данные'!$F$7,"N",(EDATE(BT4,'Вводные данные'!$C$6)))</f>
        <v>N</v>
      </c>
      <c r="BV4" s="243" t="str">
        <f>IF(BV1&gt;'Вводные данные'!$F$7,"N",(EDATE(BU4,'Вводные данные'!$C$6)))</f>
        <v>N</v>
      </c>
      <c r="BW4" s="243" t="str">
        <f>IF(BW1&gt;'Вводные данные'!$F$7,"N",(EDATE(BV4,'Вводные данные'!$C$6)))</f>
        <v>N</v>
      </c>
      <c r="BX4" s="243" t="str">
        <f>IF(BX1&gt;'Вводные данные'!$F$7,"N",(EDATE(BW4,'Вводные данные'!$C$6)))</f>
        <v>N</v>
      </c>
      <c r="BY4" s="243" t="str">
        <f>IF(BY1&gt;'Вводные данные'!$F$7,"N",(EDATE(BX4,'Вводные данные'!$C$6)))</f>
        <v>N</v>
      </c>
      <c r="BZ4" s="243" t="str">
        <f>IF(BZ1&gt;'Вводные данные'!$F$7,"N",(EDATE(BY4,'Вводные данные'!$C$6)))</f>
        <v>N</v>
      </c>
      <c r="CA4" s="243" t="str">
        <f>IF(CA1&gt;'Вводные данные'!$F$7,"N",(EDATE(BZ4,'Вводные данные'!$C$6)))</f>
        <v>N</v>
      </c>
      <c r="CB4" s="243" t="str">
        <f>IF(CB1&gt;'Вводные данные'!$F$7,"N",(EDATE(CA4,'Вводные данные'!$C$6)))</f>
        <v>N</v>
      </c>
      <c r="CC4" s="243" t="str">
        <f>IF(CC1&gt;'Вводные данные'!$F$7,"N",(EDATE(CB4,'Вводные данные'!$C$6)))</f>
        <v>N</v>
      </c>
      <c r="CD4" s="243" t="str">
        <f>IF(CD1&gt;'Вводные данные'!$F$7,"N",(EDATE(CC4,'Вводные данные'!$C$6)))</f>
        <v>N</v>
      </c>
      <c r="CE4" s="243" t="str">
        <f>IF(CE1&gt;'Вводные данные'!$F$7,"N",(EDATE(CD4,'Вводные данные'!$C$6)))</f>
        <v>N</v>
      </c>
      <c r="CF4" s="243" t="str">
        <f>IF(CF1&gt;'Вводные данные'!$F$7,"N",(EDATE(CE4,'Вводные данные'!$C$6)))</f>
        <v>N</v>
      </c>
      <c r="CG4" s="243" t="str">
        <f>IF(CG1&gt;'Вводные данные'!$F$7,"N",(EDATE(CF4,'Вводные данные'!$C$6)))</f>
        <v>N</v>
      </c>
      <c r="CH4" s="243" t="str">
        <f>IF(CH1&gt;'Вводные данные'!$F$7,"N",(EDATE(CG4,'Вводные данные'!$C$6)))</f>
        <v>N</v>
      </c>
      <c r="CI4" s="243" t="str">
        <f>IF(CI1&gt;'Вводные данные'!$F$7,"N",(EDATE(CH4,'Вводные данные'!$C$6)))</f>
        <v>N</v>
      </c>
      <c r="CJ4" s="243" t="str">
        <f>IF(CJ1&gt;'Вводные данные'!$F$7,"N",(EDATE(CI4,'Вводные данные'!$C$6)))</f>
        <v>N</v>
      </c>
      <c r="CK4" s="243" t="str">
        <f>IF(CK1&gt;'Вводные данные'!$F$7,"N",(EDATE(CJ4,'Вводные данные'!$C$6)))</f>
        <v>N</v>
      </c>
      <c r="CL4" s="243" t="str">
        <f>IF(CL1&gt;'Вводные данные'!$F$7,"N",(EDATE(CK4,'Вводные данные'!$C$6)))</f>
        <v>N</v>
      </c>
      <c r="CM4" s="243" t="str">
        <f>IF(CM1&gt;'Вводные данные'!$F$7,"N",(EDATE(CL4,'Вводные данные'!$C$6)))</f>
        <v>N</v>
      </c>
      <c r="CN4" s="243" t="str">
        <f>IF(CN1&gt;'Вводные данные'!$F$7,"N",(EDATE(CM4,'Вводные данные'!$C$6)))</f>
        <v>N</v>
      </c>
      <c r="CO4" s="243" t="str">
        <f>IF(CO1&gt;'Вводные данные'!$F$7,"N",(EDATE(CN4,'Вводные данные'!$C$6)))</f>
        <v>N</v>
      </c>
      <c r="CP4" s="243" t="str">
        <f>IF(CP1&gt;'Вводные данные'!$F$7,"N",(EDATE(CO4,'Вводные данные'!$C$6)))</f>
        <v>N</v>
      </c>
      <c r="CQ4" s="243" t="str">
        <f>IF(CQ1&gt;'Вводные данные'!$F$7,"N",(EDATE(CP4,'Вводные данные'!$C$6)))</f>
        <v>N</v>
      </c>
      <c r="CR4" s="243" t="str">
        <f>IF(CR1&gt;'Вводные данные'!$F$7,"N",(EDATE(CQ4,'Вводные данные'!$C$6)))</f>
        <v>N</v>
      </c>
      <c r="CS4" s="243" t="str">
        <f>IF(CS1&gt;'Вводные данные'!$F$7,"N",(EDATE(CR4,'Вводные данные'!$C$6)))</f>
        <v>N</v>
      </c>
      <c r="CT4" s="243" t="str">
        <f>IF(CT1&gt;'Вводные данные'!$F$7,"N",(EDATE(CS4,'Вводные данные'!$C$6)))</f>
        <v>N</v>
      </c>
      <c r="CU4" s="243" t="str">
        <f>IF(CU1&gt;'Вводные данные'!$F$7,"N",(EDATE(CT4,'Вводные данные'!$C$6)))</f>
        <v>N</v>
      </c>
      <c r="CV4" s="243" t="str">
        <f>IF(CV1&gt;'Вводные данные'!$F$7,"N",(EDATE(CU4,'Вводные данные'!$C$6)))</f>
        <v>N</v>
      </c>
      <c r="CW4" s="243" t="str">
        <f>IF(CW1&gt;'Вводные данные'!$F$7,"N",(EDATE(CV4,'Вводные данные'!$C$6)))</f>
        <v>N</v>
      </c>
      <c r="CX4" s="243" t="str">
        <f>IF(CX1&gt;'Вводные данные'!$F$7,"N",(EDATE(CW4,'Вводные данные'!$C$6)))</f>
        <v>N</v>
      </c>
      <c r="CY4" s="243" t="str">
        <f>IF(CY1&gt;'Вводные данные'!$F$7,"N",(EDATE(CX4,'Вводные данные'!$C$6)))</f>
        <v>N</v>
      </c>
      <c r="CZ4" s="243" t="str">
        <f>IF(CZ1&gt;'Вводные данные'!$F$7,"N",(EDATE(CY4,'Вводные данные'!$C$6)))</f>
        <v>N</v>
      </c>
      <c r="DA4" s="243" t="str">
        <f>IF(DA1&gt;'Вводные данные'!$F$7,"N",(EDATE(CZ4,'Вводные данные'!$C$6)))</f>
        <v>N</v>
      </c>
      <c r="DB4" s="243" t="str">
        <f>IF(DB1&gt;'Вводные данные'!$F$7,"N",(EDATE(DA4,'Вводные данные'!$C$6)))</f>
        <v>N</v>
      </c>
      <c r="DC4" s="243" t="str">
        <f>IF(DC1&gt;'Вводные данные'!$F$7,"N",(EDATE(DB4,'Вводные данные'!$C$6)))</f>
        <v>N</v>
      </c>
      <c r="DD4" s="243" t="str">
        <f>IF(DD1&gt;'Вводные данные'!$F$7,"N",(EDATE(DC4,'Вводные данные'!$C$6)))</f>
        <v>N</v>
      </c>
      <c r="DE4" s="243" t="str">
        <f>IF(DE1&gt;'Вводные данные'!$F$7,"N",(EDATE(DD4,'Вводные данные'!$C$6)))</f>
        <v>N</v>
      </c>
      <c r="DF4" s="243" t="str">
        <f>IF(DF1&gt;'Вводные данные'!$F$7,"N",(EDATE(DE4,'Вводные данные'!$C$6)))</f>
        <v>N</v>
      </c>
      <c r="DG4" s="243" t="str">
        <f>IF(DG1&gt;'Вводные данные'!$F$7,"N",(EDATE(DF4,'Вводные данные'!$C$6)))</f>
        <v>N</v>
      </c>
      <c r="DH4" s="243" t="str">
        <f>IF(DH1&gt;'Вводные данные'!$F$7,"N",(EDATE(DG4,'Вводные данные'!$C$6)))</f>
        <v>N</v>
      </c>
      <c r="DI4" s="243" t="str">
        <f>IF(DI1&gt;'Вводные данные'!$F$7,"N",(EDATE(DH4,'Вводные данные'!$C$6)))</f>
        <v>N</v>
      </c>
      <c r="DJ4" s="243" t="str">
        <f>IF(DJ1&gt;'Вводные данные'!$F$7,"N",(EDATE(DI4,'Вводные данные'!$C$6)))</f>
        <v>N</v>
      </c>
      <c r="DK4" s="243" t="str">
        <f>IF(DK1&gt;'Вводные данные'!$F$7,"N",(EDATE(DJ4,'Вводные данные'!$C$6)))</f>
        <v>N</v>
      </c>
      <c r="DL4" s="243" t="str">
        <f>IF(DL1&gt;'Вводные данные'!$F$7,"N",(EDATE(DK4,'Вводные данные'!$C$6)))</f>
        <v>N</v>
      </c>
      <c r="DM4" s="243" t="str">
        <f>IF(DM1&gt;'Вводные данные'!$F$7,"N",(EDATE(DL4,'Вводные данные'!$C$6)))</f>
        <v>N</v>
      </c>
      <c r="DN4" s="243" t="str">
        <f>IF(DN1&gt;'Вводные данные'!$F$7,"N",(EDATE(DM4,'Вводные данные'!$C$6)))</f>
        <v>N</v>
      </c>
      <c r="DO4" s="243" t="str">
        <f>IF(DO1&gt;'Вводные данные'!$F$7,"N",(EDATE(DN4,'Вводные данные'!$C$6)))</f>
        <v>N</v>
      </c>
      <c r="DP4" s="243" t="str">
        <f>IF(DP1&gt;'Вводные данные'!$F$7,"N",(EDATE(DO4,'Вводные данные'!$C$6)))</f>
        <v>N</v>
      </c>
      <c r="DQ4" s="243" t="str">
        <f>IF(DQ1&gt;'Вводные данные'!$F$7,"N",(EDATE(DP4,'Вводные данные'!$C$6)))</f>
        <v>N</v>
      </c>
      <c r="DR4" s="243" t="str">
        <f>IF(DR1&gt;'Вводные данные'!$F$7,"N",(EDATE(DQ4,'Вводные данные'!$C$6)))</f>
        <v>N</v>
      </c>
      <c r="DS4" s="243" t="str">
        <f>IF(DS1&gt;'Вводные данные'!$F$7,"N",(EDATE(DR4,'Вводные данные'!$C$6)))</f>
        <v>N</v>
      </c>
      <c r="DT4" s="243" t="str">
        <f>IF(DT1&gt;'Вводные данные'!$F$7,"N",(EDATE(DS4,'Вводные данные'!$C$6)))</f>
        <v>N</v>
      </c>
      <c r="DU4" s="243" t="str">
        <f>IF(DU1&gt;'Вводные данные'!$F$7,"N",(EDATE(DT4,'Вводные данные'!$C$6)))</f>
        <v>N</v>
      </c>
      <c r="DV4" s="243" t="str">
        <f>IF(DV1&gt;'Вводные данные'!$F$7,"N",(EDATE(DU4,'Вводные данные'!$C$6)))</f>
        <v>N</v>
      </c>
      <c r="DW4" s="243" t="str">
        <f>IF(DW1&gt;'Вводные данные'!$F$7,"N",(EDATE(DV4,'Вводные данные'!$C$6)))</f>
        <v>N</v>
      </c>
      <c r="DX4" s="243" t="str">
        <f>IF(DX1&gt;'Вводные данные'!$F$7,"N",(EDATE(DW4,'Вводные данные'!$C$6)))</f>
        <v>N</v>
      </c>
      <c r="DY4" s="243" t="str">
        <f>IF(DY1&gt;'Вводные данные'!$F$7,"N",(EDATE(DX4,'Вводные данные'!$C$6)))</f>
        <v>N</v>
      </c>
      <c r="DZ4" s="243" t="str">
        <f>IF(DZ1&gt;'Вводные данные'!$F$7,"N",(EDATE(DY4,'Вводные данные'!$C$6)))</f>
        <v>N</v>
      </c>
      <c r="EA4" s="243" t="str">
        <f>IF(EA1&gt;'Вводные данные'!$F$7,"N",(EDATE(DZ4,'Вводные данные'!$C$6)))</f>
        <v>N</v>
      </c>
      <c r="EB4" s="243" t="str">
        <f>IF(EB1&gt;'Вводные данные'!$F$7,"N",(EDATE(EA4,'Вводные данные'!$C$6)))</f>
        <v>N</v>
      </c>
      <c r="EC4" s="243" t="str">
        <f>IF(EC1&gt;'Вводные данные'!$F$7,"N",(EDATE(EB4,'Вводные данные'!$C$6)))</f>
        <v>N</v>
      </c>
      <c r="ED4" s="243" t="str">
        <f>IF(ED1&gt;'Вводные данные'!$F$7,"N",(EDATE(EC4,'Вводные данные'!$C$6)))</f>
        <v>N</v>
      </c>
      <c r="EE4" s="243" t="str">
        <f>IF(EE1&gt;'Вводные данные'!$F$7,"N",(EDATE(ED4,'Вводные данные'!$C$6)))</f>
        <v>N</v>
      </c>
      <c r="EF4" s="243" t="str">
        <f>IF(EF1&gt;'Вводные данные'!$F$7,"N",(EDATE(EE4,'Вводные данные'!$C$6)))</f>
        <v>N</v>
      </c>
      <c r="EG4" s="243" t="str">
        <f>IF(EG1&gt;'Вводные данные'!$F$7,"N",(EDATE(EF4,'Вводные данные'!$C$6)))</f>
        <v>N</v>
      </c>
      <c r="EH4" s="243" t="str">
        <f>IF(EH1&gt;'Вводные данные'!$F$7,"N",(EDATE(EG4,'Вводные данные'!$C$6)))</f>
        <v>N</v>
      </c>
      <c r="EI4" s="243" t="str">
        <f>IF(EI1&gt;'Вводные данные'!$F$7,"N",(EDATE(EH4,'Вводные данные'!$C$6)))</f>
        <v>N</v>
      </c>
      <c r="EJ4" s="243" t="str">
        <f>IF(EJ1&gt;'Вводные данные'!$F$7,"N",(EDATE(EI4,'Вводные данные'!$C$6)))</f>
        <v>N</v>
      </c>
      <c r="EK4" s="243" t="str">
        <f>IF(EK1&gt;'Вводные данные'!$F$7,"N",(EDATE(EJ4,'Вводные данные'!$C$6)))</f>
        <v>N</v>
      </c>
      <c r="EL4" s="243" t="str">
        <f>IF(EL1&gt;'Вводные данные'!$F$7,"N",(EDATE(EK4,'Вводные данные'!$C$6)))</f>
        <v>N</v>
      </c>
      <c r="EM4" s="243" t="str">
        <f>IF(EM1&gt;'Вводные данные'!$F$7,"N",(EDATE(EL4,'Вводные данные'!$C$6)))</f>
        <v>N</v>
      </c>
      <c r="EN4" s="243" t="str">
        <f>IF(EN1&gt;'Вводные данные'!$F$7,"N",(EDATE(EM4,'Вводные данные'!$C$6)))</f>
        <v>N</v>
      </c>
      <c r="EO4" s="243" t="str">
        <f>IF(EO1&gt;'Вводные данные'!$F$7,"N",(EDATE(EN4,'Вводные данные'!$C$6)))</f>
        <v>N</v>
      </c>
      <c r="EP4" s="243" t="str">
        <f>IF(EP1&gt;'Вводные данные'!$F$7,"N",(EDATE(EO4,'Вводные данные'!$C$6)))</f>
        <v>N</v>
      </c>
      <c r="EQ4" s="243" t="str">
        <f>IF(EQ1&gt;'Вводные данные'!$F$7,"N",(EDATE(EP4,'Вводные данные'!$C$6)))</f>
        <v>N</v>
      </c>
      <c r="ER4" s="243" t="str">
        <f>IF(ER1&gt;'Вводные данные'!$F$7,"N",(EDATE(EQ4,'Вводные данные'!$C$6)))</f>
        <v>N</v>
      </c>
      <c r="ES4" s="243" t="str">
        <f>IF(ES1&gt;'Вводные данные'!$F$7,"N",(EDATE(ER4,'Вводные данные'!$C$6)))</f>
        <v>N</v>
      </c>
      <c r="ET4" s="243" t="str">
        <f>IF(ET1&gt;'Вводные данные'!$F$7,"N",(EDATE(ES4,'Вводные данные'!$C$6)))</f>
        <v>N</v>
      </c>
      <c r="EU4" s="243" t="str">
        <f>IF(EU1&gt;'Вводные данные'!$F$7,"N",(EDATE(ET4,'Вводные данные'!$C$6)))</f>
        <v>N</v>
      </c>
      <c r="EV4" s="243" t="str">
        <f>IF(EV1&gt;'Вводные данные'!$F$7,"N",(EDATE(EU4,'Вводные данные'!$C$6)))</f>
        <v>N</v>
      </c>
      <c r="EW4" s="243" t="str">
        <f>IF(EW1&gt;'Вводные данные'!$F$7,"N",(EDATE(EV4,'Вводные данные'!$C$6)))</f>
        <v>N</v>
      </c>
    </row>
    <row r="5" spans="2:153" s="58" customFormat="1" ht="15" customHeight="1" x14ac:dyDescent="0.25">
      <c r="B5" s="272" t="s">
        <v>479</v>
      </c>
      <c r="C5" s="249">
        <f t="shared" ref="C5:C25" si="0">SUM(D5:EW5)</f>
        <v>2139406.7796610175</v>
      </c>
      <c r="D5" s="249">
        <f>IF(D1&gt;'Вводные данные'!$F$7,"N",('Вводные данные'!C133*'Вводные данные'!C131+SUM('Вводные данные'!$F$54:$F$68)*'Вводные данные'!C138+ SUM('Вводные данные'!$F$72:$F$86)*'Вводные данные'!C140+SUM('Вводные данные'!$F$90:$F$104)*'Вводные данные'!C142+SUM('Вводные данные'!$F$109:$F$123)*'Вводные данные'!C144))</f>
        <v>0</v>
      </c>
      <c r="E5" s="232">
        <f>IF(E1&gt;'Вводные данные'!$F$7,"N",('Вводные данные'!D133*'Вводные данные'!D131+SUM('Вводные данные'!$F$54:$F$68)*'Вводные данные'!D138+ SUM('Вводные данные'!$F$72:$F$86)*'Вводные данные'!D140+SUM('Вводные данные'!$F$90:$F$104)*'Вводные данные'!D142+SUM('Вводные данные'!$F$109:$F$123)*'Вводные данные'!D144))</f>
        <v>0</v>
      </c>
      <c r="F5" s="232">
        <f>IF(F1&gt;'Вводные данные'!$F$7,"N",('Вводные данные'!E133*'Вводные данные'!E131+SUM('Вводные данные'!$F$54:$F$68)*'Вводные данные'!E138+ SUM('Вводные данные'!$F$72:$F$86)*'Вводные данные'!E140+SUM('Вводные данные'!$F$90:$F$104)*'Вводные данные'!E142+SUM('Вводные данные'!$F$109:$F$123)*'Вводные данные'!E144))</f>
        <v>0</v>
      </c>
      <c r="G5" s="232">
        <f>IF(G1&gt;'Вводные данные'!$F$7,"N",('Вводные данные'!F133*'Вводные данные'!F131+SUM('Вводные данные'!$F$54:$F$68)*'Вводные данные'!F138+ SUM('Вводные данные'!$F$72:$F$86)*'Вводные данные'!F140+SUM('Вводные данные'!$F$90:$F$104)*'Вводные данные'!F142+SUM('Вводные данные'!$F$109:$F$123)*'Вводные данные'!F144))</f>
        <v>0</v>
      </c>
      <c r="H5" s="232">
        <f>IF(H1&gt;'Вводные данные'!$F$7,"N",('Вводные данные'!G133*'Вводные данные'!G131+SUM('Вводные данные'!$F$54:$F$68)*'Вводные данные'!G138+ SUM('Вводные данные'!$F$72:$F$86)*'Вводные данные'!G140+SUM('Вводные данные'!$F$90:$F$104)*'Вводные данные'!G142+SUM('Вводные данные'!$F$109:$F$123)*'Вводные данные'!G144))</f>
        <v>0</v>
      </c>
      <c r="I5" s="232">
        <f>IF(I1&gt;'Вводные данные'!$F$7,"N",('Вводные данные'!H133*'Вводные данные'!H131+SUM('Вводные данные'!$F$54:$F$68)*'Вводные данные'!H138+ SUM('Вводные данные'!$F$72:$F$86)*'Вводные данные'!H140+SUM('Вводные данные'!$F$90:$F$104)*'Вводные данные'!H142+SUM('Вводные данные'!$F$109:$F$123)*'Вводные данные'!H144))</f>
        <v>0</v>
      </c>
      <c r="J5" s="232">
        <f>IF(J1&gt;'Вводные данные'!$F$7,"N",('Вводные данные'!I133*'Вводные данные'!I131+SUM('Вводные данные'!$F$54:$F$68)*'Вводные данные'!I138+ SUM('Вводные данные'!$F$72:$F$86)*'Вводные данные'!I140+SUM('Вводные данные'!$F$90:$F$104)*'Вводные данные'!I142+SUM('Вводные данные'!$F$109:$F$123)*'Вводные данные'!I144))</f>
        <v>22881.355932203394</v>
      </c>
      <c r="K5" s="232">
        <f>IF(K1&gt;'Вводные данные'!$F$7,"N",('Вводные данные'!J133*'Вводные данные'!J131+SUM('Вводные данные'!$F$54:$F$68)*'Вводные данные'!J138+ SUM('Вводные данные'!$F$72:$F$86)*'Вводные данные'!J140+SUM('Вводные данные'!$F$90:$F$104)*'Вводные данные'!J142+SUM('Вводные данные'!$F$109:$F$123)*'Вводные данные'!J144))</f>
        <v>45762.711864406789</v>
      </c>
      <c r="L5" s="232">
        <f>IF(L1&gt;'Вводные данные'!$F$7,"N",('Вводные данные'!K133*'Вводные данные'!K131+SUM('Вводные данные'!$F$54:$F$68)*'Вводные данные'!K138+ SUM('Вводные данные'!$F$72:$F$86)*'Вводные данные'!K140+SUM('Вводные данные'!$F$90:$F$104)*'Вводные данные'!K142+SUM('Вводные данные'!$F$109:$F$123)*'Вводные данные'!K144))</f>
        <v>57203.38983050848</v>
      </c>
      <c r="M5" s="260">
        <f>IF(M1&gt;'Вводные данные'!$F$7,"N",('Вводные данные'!L133*'Вводные данные'!L131+SUM('Вводные данные'!$F$54:$F$68)*'Вводные данные'!L138+ SUM('Вводные данные'!$F$72:$F$86)*'Вводные данные'!L140+SUM('Вводные данные'!$F$90:$F$104)*'Вводные данные'!L142+SUM('Вводные данные'!$F$109:$F$123)*'Вводные данные'!L144))</f>
        <v>68644.067796610179</v>
      </c>
      <c r="N5" s="260">
        <f>IF(N1&gt;'Вводные данные'!$F$7,"N",('Вводные данные'!M133*'Вводные данные'!M131+SUM('Вводные данные'!$F$54:$F$68)*'Вводные данные'!M138+ SUM('Вводные данные'!$F$72:$F$86)*'Вводные данные'!M140+SUM('Вводные данные'!$F$90:$F$104)*'Вводные данные'!M142+SUM('Вводные данные'!$F$109:$F$123)*'Вводные данные'!M144))</f>
        <v>91525.423728813577</v>
      </c>
      <c r="O5" s="260">
        <f>IF(O1&gt;'Вводные данные'!$F$7,"N",('Вводные данные'!N133*'Вводные данные'!N131+SUM('Вводные данные'!$F$54:$F$68)*'Вводные данные'!N138+ SUM('Вводные данные'!$F$72:$F$86)*'Вводные данные'!N140+SUM('Вводные данные'!$F$90:$F$104)*'Вводные данные'!N142+SUM('Вводные данные'!$F$109:$F$123)*'Вводные данные'!N144))</f>
        <v>125847.45762711867</v>
      </c>
      <c r="P5" s="260">
        <f>IF(P1&gt;'Вводные данные'!$F$7,"N",('Вводные данные'!O133*'Вводные данные'!O131+SUM('Вводные данные'!$F$54:$F$68)*'Вводные данные'!O138+ SUM('Вводные данные'!$F$72:$F$86)*'Вводные данные'!O140+SUM('Вводные данные'!$F$90:$F$104)*'Вводные данные'!O142+SUM('Вводные данные'!$F$109:$F$123)*'Вводные данные'!O144))</f>
        <v>160169.49152542374</v>
      </c>
      <c r="Q5" s="260">
        <f>IF(Q1&gt;'Вводные данные'!$F$7,"N",('Вводные данные'!P133*'Вводные данные'!P131+SUM('Вводные данные'!$F$54:$F$68)*'Вводные данные'!P138+ SUM('Вводные данные'!$F$72:$F$86)*'Вводные данные'!P140+SUM('Вводные данные'!$F$90:$F$104)*'Вводные данные'!P142+SUM('Вводные данные'!$F$109:$F$123)*'Вводные данные'!P144))</f>
        <v>194491.52542372883</v>
      </c>
      <c r="R5" s="260">
        <f>IF(R1&gt;'Вводные данные'!$F$7,"N",('Вводные данные'!Q133*'Вводные данные'!Q131+SUM('Вводные данные'!$F$54:$F$68)*'Вводные данные'!Q138+ SUM('Вводные данные'!$F$72:$F$86)*'Вводные данные'!Q140+SUM('Вводные данные'!$F$90:$F$104)*'Вводные данные'!Q142+SUM('Вводные данные'!$F$109:$F$123)*'Вводные данные'!Q144))</f>
        <v>228813.55932203392</v>
      </c>
      <c r="S5" s="260">
        <f>IF(S1&gt;'Вводные данные'!$F$7,"N",('Вводные данные'!R133*'Вводные данные'!R131+SUM('Вводные данные'!$F$54:$F$68)*'Вводные данные'!R138+ SUM('Вводные данные'!$F$72:$F$86)*'Вводные данные'!R140+SUM('Вводные данные'!$F$90:$F$104)*'Вводные данные'!R142+SUM('Вводные данные'!$F$109:$F$123)*'Вводные данные'!R144))</f>
        <v>228813.55932203392</v>
      </c>
      <c r="T5" s="260">
        <f>IF(T1&gt;'Вводные данные'!$F$7,"N",('Вводные данные'!S133*'Вводные данные'!S131+SUM('Вводные данные'!$F$54:$F$68)*'Вводные данные'!S138+ SUM('Вводные данные'!$F$72:$F$86)*'Вводные данные'!S140+SUM('Вводные данные'!$F$90:$F$104)*'Вводные данные'!S142+SUM('Вводные данные'!$F$109:$F$123)*'Вводные данные'!S144))</f>
        <v>228813.55932203392</v>
      </c>
      <c r="U5" s="260">
        <f>IF(U1&gt;'Вводные данные'!$F$7,"N",('Вводные данные'!T133*'Вводные данные'!T131+SUM('Вводные данные'!$F$54:$F$68)*'Вводные данные'!T138+ SUM('Вводные данные'!$F$72:$F$86)*'Вводные данные'!T140+SUM('Вводные данные'!$F$90:$F$104)*'Вводные данные'!T142+SUM('Вводные данные'!$F$109:$F$123)*'Вводные данные'!T144))</f>
        <v>228813.55932203392</v>
      </c>
      <c r="V5" s="260">
        <f>IF(V1&gt;'Вводные данные'!$F$7,"N",('Вводные данные'!U133*'Вводные данные'!U131+SUM('Вводные данные'!$F$54:$F$68)*'Вводные данные'!U138+ SUM('Вводные данные'!$F$72:$F$86)*'Вводные данные'!U140+SUM('Вводные данные'!$F$90:$F$104)*'Вводные данные'!U142+SUM('Вводные данные'!$F$109:$F$123)*'Вводные данные'!U144))</f>
        <v>228813.55932203392</v>
      </c>
      <c r="W5" s="260">
        <f>IF(W1&gt;'Вводные данные'!$F$7,"N",('Вводные данные'!V133*'Вводные данные'!V131+SUM('Вводные данные'!$F$54:$F$68)*'Вводные данные'!V138+ SUM('Вводные данные'!$F$72:$F$86)*'Вводные данные'!V140+SUM('Вводные данные'!$F$90:$F$104)*'Вводные данные'!V142+SUM('Вводные данные'!$F$109:$F$123)*'Вводные данные'!V144))</f>
        <v>228813.55932203392</v>
      </c>
      <c r="X5" s="260" t="str">
        <f>IF(X1&gt;'Вводные данные'!$F$7,"N",('Вводные данные'!W133*'Вводные данные'!W131+SUM('Вводные данные'!$F$54:$F$68)*'Вводные данные'!W138+ SUM('Вводные данные'!$F$72:$F$86)*'Вводные данные'!W140+SUM('Вводные данные'!$F$90:$F$104)*'Вводные данные'!W142+SUM('Вводные данные'!$F$109:$F$123)*'Вводные данные'!W144))</f>
        <v>N</v>
      </c>
      <c r="Y5" s="260" t="str">
        <f>IF(Y1&gt;'Вводные данные'!$F$7,"N",('Вводные данные'!X133*'Вводные данные'!X131+SUM('Вводные данные'!$F$54:$F$68)*'Вводные данные'!X138+ SUM('Вводные данные'!$F$72:$F$86)*'Вводные данные'!X140+SUM('Вводные данные'!$F$90:$F$104)*'Вводные данные'!X142+SUM('Вводные данные'!$F$109:$F$123)*'Вводные данные'!X144))</f>
        <v>N</v>
      </c>
      <c r="Z5" s="260" t="str">
        <f>IF(Z1&gt;'Вводные данные'!$F$7,"N",('Вводные данные'!Y133*'Вводные данные'!Y131+SUM('Вводные данные'!$F$54:$F$68)*'Вводные данные'!Y138+ SUM('Вводные данные'!$F$72:$F$86)*'Вводные данные'!Y140+SUM('Вводные данные'!$F$90:$F$104)*'Вводные данные'!Y142+SUM('Вводные данные'!$F$109:$F$123)*'Вводные данные'!Y144))</f>
        <v>N</v>
      </c>
      <c r="AA5" s="260" t="str">
        <f>IF(AA1&gt;'Вводные данные'!$F$7,"N",('Вводные данные'!Z133*'Вводные данные'!Z131+SUM('Вводные данные'!$F$54:$F$68)*'Вводные данные'!Z138+ SUM('Вводные данные'!$F$72:$F$86)*'Вводные данные'!Z140+SUM('Вводные данные'!$F$90:$F$104)*'Вводные данные'!Z142+SUM('Вводные данные'!$F$109:$F$123)*'Вводные данные'!Z144))</f>
        <v>N</v>
      </c>
      <c r="AB5" s="260" t="str">
        <f>IF(AB1&gt;'Вводные данные'!$F$7,"N",('Вводные данные'!AA133*'Вводные данные'!AA131+SUM('Вводные данные'!$F$54:$F$68)*'Вводные данные'!AA138+ SUM('Вводные данные'!$F$72:$F$86)*'Вводные данные'!AA140+SUM('Вводные данные'!$F$90:$F$104)*'Вводные данные'!AA142+SUM('Вводные данные'!$F$109:$F$123)*'Вводные данные'!AA144))</f>
        <v>N</v>
      </c>
      <c r="AC5" s="260" t="str">
        <f>IF(AC1&gt;'Вводные данные'!$F$7,"N",('Вводные данные'!AB133*'Вводные данные'!AB131+SUM('Вводные данные'!$F$54:$F$68)*'Вводные данные'!AB138+ SUM('Вводные данные'!$F$72:$F$86)*'Вводные данные'!AB140+SUM('Вводные данные'!$F$90:$F$104)*'Вводные данные'!AB142+SUM('Вводные данные'!$F$109:$F$123)*'Вводные данные'!AB144))</f>
        <v>N</v>
      </c>
      <c r="AD5" s="260" t="str">
        <f>IF(AD1&gt;'Вводные данные'!$F$7,"N",('Вводные данные'!AC133*'Вводные данные'!AC131+SUM('Вводные данные'!$F$54:$F$68)*'Вводные данные'!AC138+ SUM('Вводные данные'!$F$72:$F$86)*'Вводные данные'!AC140+SUM('Вводные данные'!$F$90:$F$104)*'Вводные данные'!AC142+SUM('Вводные данные'!$F$109:$F$123)*'Вводные данные'!AC144))</f>
        <v>N</v>
      </c>
      <c r="AE5" s="260" t="str">
        <f>IF(AE1&gt;'Вводные данные'!$F$7,"N",('Вводные данные'!AD133*'Вводные данные'!AD131+SUM('Вводные данные'!$F$54:$F$68)*'Вводные данные'!AD138+ SUM('Вводные данные'!$F$72:$F$86)*'Вводные данные'!AD140+SUM('Вводные данные'!$F$90:$F$104)*'Вводные данные'!AD142+SUM('Вводные данные'!$F$109:$F$123)*'Вводные данные'!AD144))</f>
        <v>N</v>
      </c>
      <c r="AF5" s="260" t="str">
        <f>IF(AF1&gt;'Вводные данные'!$F$7,"N",('Вводные данные'!AE133*'Вводные данные'!AE131+SUM('Вводные данные'!$F$54:$F$68)*'Вводные данные'!AE138+ SUM('Вводные данные'!$F$72:$F$86)*'Вводные данные'!AE140+SUM('Вводные данные'!$F$90:$F$104)*'Вводные данные'!AE142+SUM('Вводные данные'!$F$109:$F$123)*'Вводные данные'!AE144))</f>
        <v>N</v>
      </c>
      <c r="AG5" s="260" t="str">
        <f>IF(AG1&gt;'Вводные данные'!$F$7,"N",('Вводные данные'!AF133*'Вводные данные'!AF131+SUM('Вводные данные'!$F$54:$F$68)*'Вводные данные'!AF138+ SUM('Вводные данные'!$F$72:$F$86)*'Вводные данные'!AF140+SUM('Вводные данные'!$F$90:$F$104)*'Вводные данные'!AF142+SUM('Вводные данные'!$F$109:$F$123)*'Вводные данные'!AF144))</f>
        <v>N</v>
      </c>
      <c r="AH5" s="260" t="str">
        <f>IF(AH1&gt;'Вводные данные'!$F$7,"N",('Вводные данные'!AG133*'Вводные данные'!AG131+SUM('Вводные данные'!$F$54:$F$68)*'Вводные данные'!AG138+ SUM('Вводные данные'!$F$72:$F$86)*'Вводные данные'!AG140+SUM('Вводные данные'!$F$90:$F$104)*'Вводные данные'!AG142+SUM('Вводные данные'!$F$109:$F$123)*'Вводные данные'!AG144))</f>
        <v>N</v>
      </c>
      <c r="AI5" s="260" t="str">
        <f>IF(AI1&gt;'Вводные данные'!$F$7,"N",('Вводные данные'!AH133*'Вводные данные'!AH131+SUM('Вводные данные'!$F$54:$F$68)*'Вводные данные'!AH138+ SUM('Вводные данные'!$F$72:$F$86)*'Вводные данные'!AH140+SUM('Вводные данные'!$F$90:$F$104)*'Вводные данные'!AH142+SUM('Вводные данные'!$F$109:$F$123)*'Вводные данные'!AH144))</f>
        <v>N</v>
      </c>
      <c r="AJ5" s="260" t="str">
        <f>IF(AJ1&gt;'Вводные данные'!$F$7,"N",('Вводные данные'!AI133*'Вводные данные'!AI131+SUM('Вводные данные'!$F$54:$F$68)*'Вводные данные'!AI138+ SUM('Вводные данные'!$F$72:$F$86)*'Вводные данные'!AI140+SUM('Вводные данные'!$F$90:$F$104)*'Вводные данные'!AI142+SUM('Вводные данные'!$F$109:$F$123)*'Вводные данные'!AI144))</f>
        <v>N</v>
      </c>
      <c r="AK5" s="260" t="str">
        <f>IF(AK1&gt;'Вводные данные'!$F$7,"N",('Вводные данные'!AJ133*'Вводные данные'!AJ131+SUM('Вводные данные'!$F$54:$F$68)*'Вводные данные'!AJ138+ SUM('Вводные данные'!$F$72:$F$86)*'Вводные данные'!AJ140+SUM('Вводные данные'!$F$90:$F$104)*'Вводные данные'!AJ142+SUM('Вводные данные'!$F$109:$F$123)*'Вводные данные'!AJ144))</f>
        <v>N</v>
      </c>
      <c r="AL5" s="260" t="str">
        <f>IF(AL1&gt;'Вводные данные'!$F$7,"N",('Вводные данные'!AK133*'Вводные данные'!AK131+SUM('Вводные данные'!$F$54:$F$68)*'Вводные данные'!AK138+ SUM('Вводные данные'!$F$72:$F$86)*'Вводные данные'!AK140+SUM('Вводные данные'!$F$90:$F$104)*'Вводные данные'!AK142+SUM('Вводные данные'!$F$109:$F$123)*'Вводные данные'!AK144))</f>
        <v>N</v>
      </c>
      <c r="AM5" s="260" t="str">
        <f>IF(AM1&gt;'Вводные данные'!$F$7,"N",('Вводные данные'!AL133*'Вводные данные'!AL131+SUM('Вводные данные'!$F$54:$F$68)*'Вводные данные'!AL138+ SUM('Вводные данные'!$F$72:$F$86)*'Вводные данные'!AL140+SUM('Вводные данные'!$F$90:$F$104)*'Вводные данные'!AL142+SUM('Вводные данные'!$F$109:$F$123)*'Вводные данные'!AL144))</f>
        <v>N</v>
      </c>
      <c r="AN5" s="260" t="str">
        <f>IF(AN1&gt;'Вводные данные'!$F$7,"N",('Вводные данные'!AM133*'Вводные данные'!AM131+SUM('Вводные данные'!$F$54:$F$68)*'Вводные данные'!AM138+ SUM('Вводные данные'!$F$72:$F$86)*'Вводные данные'!AM140+SUM('Вводные данные'!$F$90:$F$104)*'Вводные данные'!AM142+SUM('Вводные данные'!$F$109:$F$123)*'Вводные данные'!AM144))</f>
        <v>N</v>
      </c>
      <c r="AO5" s="260" t="str">
        <f>IF(AO1&gt;'Вводные данные'!$F$7,"N",('Вводные данные'!AN133*'Вводные данные'!AN131+SUM('Вводные данные'!$F$54:$F$68)*'Вводные данные'!AN138+ SUM('Вводные данные'!$F$72:$F$86)*'Вводные данные'!AN140+SUM('Вводные данные'!$F$90:$F$104)*'Вводные данные'!AN142+SUM('Вводные данные'!$F$109:$F$123)*'Вводные данные'!AN144))</f>
        <v>N</v>
      </c>
      <c r="AP5" s="260" t="str">
        <f>IF(AP1&gt;'Вводные данные'!$F$7,"N",('Вводные данные'!AO133*'Вводные данные'!AO131+SUM('Вводные данные'!$F$54:$F$68)*'Вводные данные'!AO138+ SUM('Вводные данные'!$F$72:$F$86)*'Вводные данные'!AO140+SUM('Вводные данные'!$F$90:$F$104)*'Вводные данные'!AO142+SUM('Вводные данные'!$F$109:$F$123)*'Вводные данные'!AO144))</f>
        <v>N</v>
      </c>
      <c r="AQ5" s="260" t="str">
        <f>IF(AQ1&gt;'Вводные данные'!$F$7,"N",('Вводные данные'!AP133*'Вводные данные'!AP131+SUM('Вводные данные'!$F$54:$F$68)*'Вводные данные'!AP138+ SUM('Вводные данные'!$F$72:$F$86)*'Вводные данные'!AP140+SUM('Вводные данные'!$F$90:$F$104)*'Вводные данные'!AP142+SUM('Вводные данные'!$F$109:$F$123)*'Вводные данные'!AP144))</f>
        <v>N</v>
      </c>
      <c r="AR5" s="260" t="str">
        <f>IF(AR1&gt;'Вводные данные'!$F$7,"N",('Вводные данные'!AQ133*'Вводные данные'!AQ131+SUM('Вводные данные'!$F$54:$F$68)*'Вводные данные'!AQ138+ SUM('Вводные данные'!$F$72:$F$86)*'Вводные данные'!AQ140+SUM('Вводные данные'!$F$90:$F$104)*'Вводные данные'!AQ142+SUM('Вводные данные'!$F$109:$F$123)*'Вводные данные'!AQ144))</f>
        <v>N</v>
      </c>
      <c r="AS5" s="260" t="str">
        <f>IF(AS1&gt;'Вводные данные'!$F$7,"N",('Вводные данные'!AR133*'Вводные данные'!AR131+SUM('Вводные данные'!$F$54:$F$68)*'Вводные данные'!AR138+ SUM('Вводные данные'!$F$72:$F$86)*'Вводные данные'!AR140+SUM('Вводные данные'!$F$90:$F$104)*'Вводные данные'!AR142+SUM('Вводные данные'!$F$109:$F$123)*'Вводные данные'!AR144))</f>
        <v>N</v>
      </c>
      <c r="AT5" s="260" t="str">
        <f>IF(AT1&gt;'Вводные данные'!$F$7,"N",('Вводные данные'!AS133*'Вводные данные'!AS131+SUM('Вводные данные'!$F$54:$F$68)*'Вводные данные'!AS138+ SUM('Вводные данные'!$F$72:$F$86)*'Вводные данные'!AS140+SUM('Вводные данные'!$F$90:$F$104)*'Вводные данные'!AS142+SUM('Вводные данные'!$F$109:$F$123)*'Вводные данные'!AS144))</f>
        <v>N</v>
      </c>
      <c r="AU5" s="260" t="str">
        <f>IF(AU1&gt;'Вводные данные'!$F$7,"N",('Вводные данные'!AT133*'Вводные данные'!AT131+SUM('Вводные данные'!$F$54:$F$68)*'Вводные данные'!AT138+ SUM('Вводные данные'!$F$72:$F$86)*'Вводные данные'!AT140+SUM('Вводные данные'!$F$90:$F$104)*'Вводные данные'!AT142+SUM('Вводные данные'!$F$109:$F$123)*'Вводные данные'!AT144))</f>
        <v>N</v>
      </c>
      <c r="AV5" s="260" t="str">
        <f>IF(AV1&gt;'Вводные данные'!$F$7,"N",('Вводные данные'!AU133*'Вводные данные'!AU131+SUM('Вводные данные'!$F$54:$F$68)*'Вводные данные'!AU138+ SUM('Вводные данные'!$F$72:$F$86)*'Вводные данные'!AU140+SUM('Вводные данные'!$F$90:$F$104)*'Вводные данные'!AU142+SUM('Вводные данные'!$F$109:$F$123)*'Вводные данные'!AU144))</f>
        <v>N</v>
      </c>
      <c r="AW5" s="260" t="str">
        <f>IF(AW1&gt;'Вводные данные'!$F$7,"N",('Вводные данные'!AV133*'Вводные данные'!AV131+SUM('Вводные данные'!$F$54:$F$68)*'Вводные данные'!AV138+ SUM('Вводные данные'!$F$72:$F$86)*'Вводные данные'!AV140+SUM('Вводные данные'!$F$90:$F$104)*'Вводные данные'!AV142+SUM('Вводные данные'!$F$109:$F$123)*'Вводные данные'!AV144))</f>
        <v>N</v>
      </c>
      <c r="AX5" s="260" t="str">
        <f>IF(AX1&gt;'Вводные данные'!$F$7,"N",('Вводные данные'!AW133*'Вводные данные'!AW131+SUM('Вводные данные'!$F$54:$F$68)*'Вводные данные'!AW138+ SUM('Вводные данные'!$F$72:$F$86)*'Вводные данные'!AW140+SUM('Вводные данные'!$F$90:$F$104)*'Вводные данные'!AW142+SUM('Вводные данные'!$F$109:$F$123)*'Вводные данные'!AW144))</f>
        <v>N</v>
      </c>
      <c r="AY5" s="260" t="str">
        <f>IF(AY1&gt;'Вводные данные'!$F$7,"N",('Вводные данные'!AX133*'Вводные данные'!AX131+SUM('Вводные данные'!$F$54:$F$68)*'Вводные данные'!AX138+ SUM('Вводные данные'!$F$72:$F$86)*'Вводные данные'!AX140+SUM('Вводные данные'!$F$90:$F$104)*'Вводные данные'!AX142+SUM('Вводные данные'!$F$109:$F$123)*'Вводные данные'!AX144))</f>
        <v>N</v>
      </c>
      <c r="AZ5" s="260" t="str">
        <f>IF(AZ1&gt;'Вводные данные'!$F$7,"N",('Вводные данные'!AY133*'Вводные данные'!AY131+SUM('Вводные данные'!$F$54:$F$68)*'Вводные данные'!AY138+ SUM('Вводные данные'!$F$72:$F$86)*'Вводные данные'!AY140+SUM('Вводные данные'!$F$90:$F$104)*'Вводные данные'!AY142+SUM('Вводные данные'!$F$109:$F$123)*'Вводные данные'!AY144))</f>
        <v>N</v>
      </c>
      <c r="BA5" s="260" t="str">
        <f>IF(BA1&gt;'Вводные данные'!$F$7,"N",('Вводные данные'!AZ133*'Вводные данные'!AZ131+SUM('Вводные данные'!$F$54:$F$68)*'Вводные данные'!AZ138+ SUM('Вводные данные'!$F$72:$F$86)*'Вводные данные'!AZ140+SUM('Вводные данные'!$F$90:$F$104)*'Вводные данные'!AZ142+SUM('Вводные данные'!$F$109:$F$123)*'Вводные данные'!AZ144))</f>
        <v>N</v>
      </c>
      <c r="BB5" s="260" t="str">
        <f>IF(BB1&gt;'Вводные данные'!$F$7,"N",('Вводные данные'!BA133*'Вводные данные'!BA131+SUM('Вводные данные'!$F$54:$F$68)*'Вводные данные'!BA138+ SUM('Вводные данные'!$F$72:$F$86)*'Вводные данные'!BA140+SUM('Вводные данные'!$F$90:$F$104)*'Вводные данные'!BA142+SUM('Вводные данные'!$F$109:$F$123)*'Вводные данные'!BA144))</f>
        <v>N</v>
      </c>
      <c r="BC5" s="260" t="str">
        <f>IF(BC1&gt;'Вводные данные'!$F$7,"N",('Вводные данные'!BB133*'Вводные данные'!BB131+SUM('Вводные данные'!$F$54:$F$68)*'Вводные данные'!BB138+ SUM('Вводные данные'!$F$72:$F$86)*'Вводные данные'!BB140+SUM('Вводные данные'!$F$90:$F$104)*'Вводные данные'!BB142+SUM('Вводные данные'!$F$109:$F$123)*'Вводные данные'!BB144))</f>
        <v>N</v>
      </c>
      <c r="BD5" s="260" t="str">
        <f>IF(BD1&gt;'Вводные данные'!$F$7,"N",('Вводные данные'!BC133*'Вводные данные'!BC131+SUM('Вводные данные'!$F$54:$F$68)*'Вводные данные'!BC138+ SUM('Вводные данные'!$F$72:$F$86)*'Вводные данные'!BC140+SUM('Вводные данные'!$F$90:$F$104)*'Вводные данные'!BC142+SUM('Вводные данные'!$F$109:$F$123)*'Вводные данные'!BC144))</f>
        <v>N</v>
      </c>
      <c r="BE5" s="260" t="str">
        <f>IF(BE1&gt;'Вводные данные'!$F$7,"N",('Вводные данные'!BD133*'Вводные данные'!BD131+SUM('Вводные данные'!$F$54:$F$68)*'Вводные данные'!BD138+ SUM('Вводные данные'!$F$72:$F$86)*'Вводные данные'!BD140+SUM('Вводные данные'!$F$90:$F$104)*'Вводные данные'!BD142+SUM('Вводные данные'!$F$109:$F$123)*'Вводные данные'!BD144))</f>
        <v>N</v>
      </c>
      <c r="BF5" s="260" t="str">
        <f>IF(BF1&gt;'Вводные данные'!$F$7,"N",('Вводные данные'!BE133*'Вводные данные'!BE131+SUM('Вводные данные'!$F$54:$F$68)*'Вводные данные'!BE138+ SUM('Вводные данные'!$F$72:$F$86)*'Вводные данные'!BE140+SUM('Вводные данные'!$F$90:$F$104)*'Вводные данные'!BE142+SUM('Вводные данные'!$F$109:$F$123)*'Вводные данные'!BE144))</f>
        <v>N</v>
      </c>
      <c r="BG5" s="260" t="str">
        <f>IF(BG1&gt;'Вводные данные'!$F$7,"N",('Вводные данные'!BF133*'Вводные данные'!BF131+SUM('Вводные данные'!$F$54:$F$68)*'Вводные данные'!BF138+ SUM('Вводные данные'!$F$72:$F$86)*'Вводные данные'!BF140+SUM('Вводные данные'!$F$90:$F$104)*'Вводные данные'!BF142+SUM('Вводные данные'!$F$109:$F$123)*'Вводные данные'!BF144))</f>
        <v>N</v>
      </c>
      <c r="BH5" s="260" t="str">
        <f>IF(BH1&gt;'Вводные данные'!$F$7,"N",('Вводные данные'!BG133*'Вводные данные'!BG131+SUM('Вводные данные'!$F$54:$F$68)*'Вводные данные'!BG138+ SUM('Вводные данные'!$F$72:$F$86)*'Вводные данные'!BG140+SUM('Вводные данные'!$F$90:$F$104)*'Вводные данные'!BG142+SUM('Вводные данные'!$F$109:$F$123)*'Вводные данные'!BG144))</f>
        <v>N</v>
      </c>
      <c r="BI5" s="260" t="str">
        <f>IF(BI1&gt;'Вводные данные'!$F$7,"N",('Вводные данные'!BH133*'Вводные данные'!BH131+SUM('Вводные данные'!$F$54:$F$68)*'Вводные данные'!BH138+ SUM('Вводные данные'!$F$72:$F$86)*'Вводные данные'!BH140+SUM('Вводные данные'!$F$90:$F$104)*'Вводные данные'!BH142+SUM('Вводные данные'!$F$109:$F$123)*'Вводные данные'!BH144))</f>
        <v>N</v>
      </c>
      <c r="BJ5" s="260" t="str">
        <f>IF(BJ1&gt;'Вводные данные'!$F$7,"N",('Вводные данные'!BI133*'Вводные данные'!BI131+SUM('Вводные данные'!$F$54:$F$68)*'Вводные данные'!BI138+ SUM('Вводные данные'!$F$72:$F$86)*'Вводные данные'!BI140+SUM('Вводные данные'!$F$90:$F$104)*'Вводные данные'!BI142+SUM('Вводные данные'!$F$109:$F$123)*'Вводные данные'!BI144))</f>
        <v>N</v>
      </c>
      <c r="BK5" s="260" t="str">
        <f>IF(BK1&gt;'Вводные данные'!$F$7,"N",('Вводные данные'!BJ133*'Вводные данные'!BJ131+SUM('Вводные данные'!$F$54:$F$68)*'Вводные данные'!BJ138+ SUM('Вводные данные'!$F$72:$F$86)*'Вводные данные'!BJ140+SUM('Вводные данные'!$F$90:$F$104)*'Вводные данные'!BJ142+SUM('Вводные данные'!$F$109:$F$123)*'Вводные данные'!BJ144))</f>
        <v>N</v>
      </c>
      <c r="BL5" s="260" t="str">
        <f>IF(BL1&gt;'Вводные данные'!$F$7,"N",('Вводные данные'!BK133*'Вводные данные'!BK131+SUM('Вводные данные'!$F$54:$F$68)*'Вводные данные'!BK138+ SUM('Вводные данные'!$F$72:$F$86)*'Вводные данные'!BK140+SUM('Вводные данные'!$F$90:$F$104)*'Вводные данные'!BK142+SUM('Вводные данные'!$F$109:$F$123)*'Вводные данные'!BK144))</f>
        <v>N</v>
      </c>
      <c r="BM5" s="260" t="str">
        <f>IF(BM1&gt;'Вводные данные'!$F$7,"N",('Вводные данные'!BL133*'Вводные данные'!BL131+SUM('Вводные данные'!$F$54:$F$68)*'Вводные данные'!BL138+ SUM('Вводные данные'!$F$72:$F$86)*'Вводные данные'!BL140+SUM('Вводные данные'!$F$90:$F$104)*'Вводные данные'!BL142+SUM('Вводные данные'!$F$109:$F$123)*'Вводные данные'!BL144))</f>
        <v>N</v>
      </c>
      <c r="BN5" s="260" t="str">
        <f>IF(BN1&gt;'Вводные данные'!$F$7,"N",('Вводные данные'!BM133*'Вводные данные'!BM131+SUM('Вводные данные'!$F$54:$F$68)*'Вводные данные'!BM138+ SUM('Вводные данные'!$F$72:$F$86)*'Вводные данные'!BM140+SUM('Вводные данные'!$F$90:$F$104)*'Вводные данные'!BM142+SUM('Вводные данные'!$F$109:$F$123)*'Вводные данные'!BM144))</f>
        <v>N</v>
      </c>
      <c r="BO5" s="260" t="str">
        <f>IF(BO1&gt;'Вводные данные'!$F$7,"N",('Вводные данные'!BN133*'Вводные данные'!BN131+SUM('Вводные данные'!$F$54:$F$68)*'Вводные данные'!BN138+ SUM('Вводные данные'!$F$72:$F$86)*'Вводные данные'!BN140+SUM('Вводные данные'!$F$90:$F$104)*'Вводные данные'!BN142+SUM('Вводные данные'!$F$109:$F$123)*'Вводные данные'!BN144))</f>
        <v>N</v>
      </c>
      <c r="BP5" s="260" t="str">
        <f>IF(BP1&gt;'Вводные данные'!$F$7,"N",('Вводные данные'!BO133*'Вводные данные'!BO131+SUM('Вводные данные'!$F$54:$F$68)*'Вводные данные'!BO138+ SUM('Вводные данные'!$F$72:$F$86)*'Вводные данные'!BO140+SUM('Вводные данные'!$F$90:$F$104)*'Вводные данные'!BO142+SUM('Вводные данные'!$F$109:$F$123)*'Вводные данные'!BO144))</f>
        <v>N</v>
      </c>
      <c r="BQ5" s="260" t="str">
        <f>IF(BQ1&gt;'Вводные данные'!$F$7,"N",('Вводные данные'!BP133*'Вводные данные'!BP131+SUM('Вводные данные'!$F$54:$F$68)*'Вводные данные'!BP138+ SUM('Вводные данные'!$F$72:$F$86)*'Вводные данные'!BP140+SUM('Вводные данные'!$F$90:$F$104)*'Вводные данные'!BP142+SUM('Вводные данные'!$F$109:$F$123)*'Вводные данные'!BP144))</f>
        <v>N</v>
      </c>
      <c r="BR5" s="260" t="str">
        <f>IF(BR1&gt;'Вводные данные'!$F$7,"N",('Вводные данные'!BQ133*'Вводные данные'!BQ131+SUM('Вводные данные'!$F$54:$F$68)*'Вводные данные'!BQ138+ SUM('Вводные данные'!$F$72:$F$86)*'Вводные данные'!BQ140+SUM('Вводные данные'!$F$90:$F$104)*'Вводные данные'!BQ142+SUM('Вводные данные'!$F$109:$F$123)*'Вводные данные'!BQ144))</f>
        <v>N</v>
      </c>
      <c r="BS5" s="260" t="str">
        <f>IF(BS1&gt;'Вводные данные'!$F$7,"N",('Вводные данные'!BR133*'Вводные данные'!BR131+SUM('Вводные данные'!$F$54:$F$68)*'Вводные данные'!BR138+ SUM('Вводные данные'!$F$72:$F$86)*'Вводные данные'!BR140+SUM('Вводные данные'!$F$90:$F$104)*'Вводные данные'!BR142+SUM('Вводные данные'!$F$109:$F$123)*'Вводные данные'!BR144))</f>
        <v>N</v>
      </c>
      <c r="BT5" s="260" t="str">
        <f>IF(BT1&gt;'Вводные данные'!$F$7,"N",('Вводные данные'!BS133*'Вводные данные'!BS131+SUM('Вводные данные'!$F$54:$F$68)*'Вводные данные'!BS138+ SUM('Вводные данные'!$F$72:$F$86)*'Вводные данные'!BS140+SUM('Вводные данные'!$F$90:$F$104)*'Вводные данные'!BS142+SUM('Вводные данные'!$F$109:$F$123)*'Вводные данные'!BS144))</f>
        <v>N</v>
      </c>
      <c r="BU5" s="260" t="str">
        <f>IF(BU1&gt;'Вводные данные'!$F$7,"N",('Вводные данные'!BT133*'Вводные данные'!BT131+SUM('Вводные данные'!$F$54:$F$68)*'Вводные данные'!BT138+ SUM('Вводные данные'!$F$72:$F$86)*'Вводные данные'!BT140+SUM('Вводные данные'!$F$90:$F$104)*'Вводные данные'!BT142+SUM('Вводные данные'!$F$109:$F$123)*'Вводные данные'!BT144))</f>
        <v>N</v>
      </c>
      <c r="BV5" s="260" t="str">
        <f>IF(BV1&gt;'Вводные данные'!$F$7,"N",('Вводные данные'!BU133*'Вводные данные'!BU131+SUM('Вводные данные'!$F$54:$F$68)*'Вводные данные'!BU138+ SUM('Вводные данные'!$F$72:$F$86)*'Вводные данные'!BU140+SUM('Вводные данные'!$F$90:$F$104)*'Вводные данные'!BU142+SUM('Вводные данные'!$F$109:$F$123)*'Вводные данные'!BU144))</f>
        <v>N</v>
      </c>
      <c r="BW5" s="260" t="str">
        <f>IF(BW1&gt;'Вводные данные'!$F$7,"N",('Вводные данные'!BV133*'Вводные данные'!BV131+SUM('Вводные данные'!$F$54:$F$68)*'Вводные данные'!BV138+ SUM('Вводные данные'!$F$72:$F$86)*'Вводные данные'!BV140+SUM('Вводные данные'!$F$90:$F$104)*'Вводные данные'!BV142+SUM('Вводные данные'!$F$109:$F$123)*'Вводные данные'!BV144))</f>
        <v>N</v>
      </c>
      <c r="BX5" s="260" t="str">
        <f>IF(BX1&gt;'Вводные данные'!$F$7,"N",('Вводные данные'!BW133*'Вводные данные'!BW131+SUM('Вводные данные'!$F$54:$F$68)*'Вводные данные'!BW138+ SUM('Вводные данные'!$F$72:$F$86)*'Вводные данные'!BW140+SUM('Вводные данные'!$F$90:$F$104)*'Вводные данные'!BW142+SUM('Вводные данные'!$F$109:$F$123)*'Вводные данные'!BW144))</f>
        <v>N</v>
      </c>
      <c r="BY5" s="260" t="str">
        <f>IF(BY1&gt;'Вводные данные'!$F$7,"N",('Вводные данные'!BX133*'Вводные данные'!BX131+SUM('Вводные данные'!$F$54:$F$68)*'Вводные данные'!BX138+ SUM('Вводные данные'!$F$72:$F$86)*'Вводные данные'!BX140+SUM('Вводные данные'!$F$90:$F$104)*'Вводные данные'!BX142+SUM('Вводные данные'!$F$109:$F$123)*'Вводные данные'!BX144))</f>
        <v>N</v>
      </c>
      <c r="BZ5" s="260" t="str">
        <f>IF(BZ1&gt;'Вводные данные'!$F$7,"N",('Вводные данные'!BY133*'Вводные данные'!BY131+SUM('Вводные данные'!$F$54:$F$68)*'Вводные данные'!BY138+ SUM('Вводные данные'!$F$72:$F$86)*'Вводные данные'!BY140+SUM('Вводные данные'!$F$90:$F$104)*'Вводные данные'!BY142+SUM('Вводные данные'!$F$109:$F$123)*'Вводные данные'!BY144))</f>
        <v>N</v>
      </c>
      <c r="CA5" s="260" t="str">
        <f>IF(CA1&gt;'Вводные данные'!$F$7,"N",('Вводные данные'!BZ133*'Вводные данные'!BZ131+SUM('Вводные данные'!$F$54:$F$68)*'Вводные данные'!BZ138+ SUM('Вводные данные'!$F$72:$F$86)*'Вводные данные'!BZ140+SUM('Вводные данные'!$F$90:$F$104)*'Вводные данные'!BZ142+SUM('Вводные данные'!$F$109:$F$123)*'Вводные данные'!BZ144))</f>
        <v>N</v>
      </c>
      <c r="CB5" s="260" t="str">
        <f>IF(CB1&gt;'Вводные данные'!$F$7,"N",('Вводные данные'!CA133*'Вводные данные'!CA131+SUM('Вводные данные'!$F$54:$F$68)*'Вводные данные'!CA138+ SUM('Вводные данные'!$F$72:$F$86)*'Вводные данные'!CA140+SUM('Вводные данные'!$F$90:$F$104)*'Вводные данные'!CA142+SUM('Вводные данные'!$F$109:$F$123)*'Вводные данные'!CA144))</f>
        <v>N</v>
      </c>
      <c r="CC5" s="260" t="str">
        <f>IF(CC1&gt;'Вводные данные'!$F$7,"N",('Вводные данные'!CB133*'Вводные данные'!CB131+SUM('Вводные данные'!$F$54:$F$68)*'Вводные данные'!CB138+ SUM('Вводные данные'!$F$72:$F$86)*'Вводные данные'!CB140+SUM('Вводные данные'!$F$90:$F$104)*'Вводные данные'!CB142+SUM('Вводные данные'!$F$109:$F$123)*'Вводные данные'!CB144))</f>
        <v>N</v>
      </c>
      <c r="CD5" s="260" t="str">
        <f>IF(CD1&gt;'Вводные данные'!$F$7,"N",('Вводные данные'!CC133*'Вводные данные'!CC131+SUM('Вводные данные'!$F$54:$F$68)*'Вводные данные'!CC138+ SUM('Вводные данные'!$F$72:$F$86)*'Вводные данные'!CC140+SUM('Вводные данные'!$F$90:$F$104)*'Вводные данные'!CC142+SUM('Вводные данные'!$F$109:$F$123)*'Вводные данные'!CC144))</f>
        <v>N</v>
      </c>
      <c r="CE5" s="260" t="str">
        <f>IF(CE1&gt;'Вводные данные'!$F$7,"N",('Вводные данные'!CD133*'Вводные данные'!CD131+SUM('Вводные данные'!$F$54:$F$68)*'Вводные данные'!CD138+ SUM('Вводные данные'!$F$72:$F$86)*'Вводные данные'!CD140+SUM('Вводные данные'!$F$90:$F$104)*'Вводные данные'!CD142+SUM('Вводные данные'!$F$109:$F$123)*'Вводные данные'!CD144))</f>
        <v>N</v>
      </c>
      <c r="CF5" s="260" t="str">
        <f>IF(CF1&gt;'Вводные данные'!$F$7,"N",('Вводные данные'!CE133*'Вводные данные'!CE131+SUM('Вводные данные'!$F$54:$F$68)*'Вводные данные'!CE138+ SUM('Вводные данные'!$F$72:$F$86)*'Вводные данные'!CE140+SUM('Вводные данные'!$F$90:$F$104)*'Вводные данные'!CE142+SUM('Вводные данные'!$F$109:$F$123)*'Вводные данные'!CE144))</f>
        <v>N</v>
      </c>
      <c r="CG5" s="260" t="str">
        <f>IF(CG1&gt;'Вводные данные'!$F$7,"N",('Вводные данные'!CF133*'Вводные данные'!CF131+SUM('Вводные данные'!$F$54:$F$68)*'Вводные данные'!CF138+ SUM('Вводные данные'!$F$72:$F$86)*'Вводные данные'!CF140+SUM('Вводные данные'!$F$90:$F$104)*'Вводные данные'!CF142+SUM('Вводные данные'!$F$109:$F$123)*'Вводные данные'!CF144))</f>
        <v>N</v>
      </c>
      <c r="CH5" s="260" t="str">
        <f>IF(CH1&gt;'Вводные данные'!$F$7,"N",('Вводные данные'!CG133*'Вводные данные'!CG131+SUM('Вводные данные'!$F$54:$F$68)*'Вводные данные'!CG138+ SUM('Вводные данные'!$F$72:$F$86)*'Вводные данные'!CG140+SUM('Вводные данные'!$F$90:$F$104)*'Вводные данные'!CG142+SUM('Вводные данные'!$F$109:$F$123)*'Вводные данные'!CG144))</f>
        <v>N</v>
      </c>
      <c r="CI5" s="260" t="str">
        <f>IF(CI1&gt;'Вводные данные'!$F$7,"N",('Вводные данные'!CH133*'Вводные данные'!CH131+SUM('Вводные данные'!$F$54:$F$68)*'Вводные данные'!CH138+ SUM('Вводные данные'!$F$72:$F$86)*'Вводные данные'!CH140+SUM('Вводные данные'!$F$90:$F$104)*'Вводные данные'!CH142+SUM('Вводные данные'!$F$109:$F$123)*'Вводные данные'!CH144))</f>
        <v>N</v>
      </c>
      <c r="CJ5" s="260" t="str">
        <f>IF(CJ1&gt;'Вводные данные'!$F$7,"N",('Вводные данные'!CI133*'Вводные данные'!CI131+SUM('Вводные данные'!$F$54:$F$68)*'Вводные данные'!CI138+ SUM('Вводные данные'!$F$72:$F$86)*'Вводные данные'!CI140+SUM('Вводные данные'!$F$90:$F$104)*'Вводные данные'!CI142+SUM('Вводные данные'!$F$109:$F$123)*'Вводные данные'!CI144))</f>
        <v>N</v>
      </c>
      <c r="CK5" s="260" t="str">
        <f>IF(CK1&gt;'Вводные данные'!$F$7,"N",('Вводные данные'!CJ133*'Вводные данные'!CJ131+SUM('Вводные данные'!$F$54:$F$68)*'Вводные данные'!CJ138+ SUM('Вводные данные'!$F$72:$F$86)*'Вводные данные'!CJ140+SUM('Вводные данные'!$F$90:$F$104)*'Вводные данные'!CJ142+SUM('Вводные данные'!$F$109:$F$123)*'Вводные данные'!CJ144))</f>
        <v>N</v>
      </c>
      <c r="CL5" s="260" t="str">
        <f>IF(CL1&gt;'Вводные данные'!$F$7,"N",('Вводные данные'!CK133*'Вводные данные'!CK131+SUM('Вводные данные'!$F$54:$F$68)*'Вводные данные'!CK138+ SUM('Вводные данные'!$F$72:$F$86)*'Вводные данные'!CK140+SUM('Вводные данные'!$F$90:$F$104)*'Вводные данные'!CK142+SUM('Вводные данные'!$F$109:$F$123)*'Вводные данные'!CK144))</f>
        <v>N</v>
      </c>
      <c r="CM5" s="260" t="str">
        <f>IF(CM1&gt;'Вводные данные'!$F$7,"N",('Вводные данные'!CL133*'Вводные данные'!CL131+SUM('Вводные данные'!$F$54:$F$68)*'Вводные данные'!CL138+ SUM('Вводные данные'!$F$72:$F$86)*'Вводные данные'!CL140+SUM('Вводные данные'!$F$90:$F$104)*'Вводные данные'!CL142+SUM('Вводные данные'!$F$109:$F$123)*'Вводные данные'!CL144))</f>
        <v>N</v>
      </c>
      <c r="CN5" s="260" t="str">
        <f>IF(CN1&gt;'Вводные данные'!$F$7,"N",('Вводные данные'!CM133*'Вводные данные'!CM131+SUM('Вводные данные'!$F$54:$F$68)*'Вводные данные'!CM138+ SUM('Вводные данные'!$F$72:$F$86)*'Вводные данные'!CM140+SUM('Вводные данные'!$F$90:$F$104)*'Вводные данные'!CM142+SUM('Вводные данные'!$F$109:$F$123)*'Вводные данные'!CM144))</f>
        <v>N</v>
      </c>
      <c r="CO5" s="260" t="str">
        <f>IF(CO1&gt;'Вводные данные'!$F$7,"N",('Вводные данные'!CN133*'Вводные данные'!CN131+SUM('Вводные данные'!$F$54:$F$68)*'Вводные данные'!CN138+ SUM('Вводные данные'!$F$72:$F$86)*'Вводные данные'!CN140+SUM('Вводные данные'!$F$90:$F$104)*'Вводные данные'!CN142+SUM('Вводные данные'!$F$109:$F$123)*'Вводные данные'!CN144))</f>
        <v>N</v>
      </c>
      <c r="CP5" s="260" t="str">
        <f>IF(CP1&gt;'Вводные данные'!$F$7,"N",('Вводные данные'!CO133*'Вводные данные'!CO131+SUM('Вводные данные'!$F$54:$F$68)*'Вводные данные'!CO138+ SUM('Вводные данные'!$F$72:$F$86)*'Вводные данные'!CO140+SUM('Вводные данные'!$F$90:$F$104)*'Вводные данные'!CO142+SUM('Вводные данные'!$F$109:$F$123)*'Вводные данные'!CO144))</f>
        <v>N</v>
      </c>
      <c r="CQ5" s="260" t="str">
        <f>IF(CQ1&gt;'Вводные данные'!$F$7,"N",('Вводные данные'!CP133*'Вводные данные'!CP131+SUM('Вводные данные'!$F$54:$F$68)*'Вводные данные'!CP138+ SUM('Вводные данные'!$F$72:$F$86)*'Вводные данные'!CP140+SUM('Вводные данные'!$F$90:$F$104)*'Вводные данные'!CP142+SUM('Вводные данные'!$F$109:$F$123)*'Вводные данные'!CP144))</f>
        <v>N</v>
      </c>
      <c r="CR5" s="260" t="str">
        <f>IF(CR1&gt;'Вводные данные'!$F$7,"N",('Вводные данные'!CQ133*'Вводные данные'!CQ131+SUM('Вводные данные'!$F$54:$F$68)*'Вводные данные'!CQ138+ SUM('Вводные данные'!$F$72:$F$86)*'Вводные данные'!CQ140+SUM('Вводные данные'!$F$90:$F$104)*'Вводные данные'!CQ142+SUM('Вводные данные'!$F$109:$F$123)*'Вводные данные'!CQ144))</f>
        <v>N</v>
      </c>
      <c r="CS5" s="260" t="str">
        <f>IF(CS1&gt;'Вводные данные'!$F$7,"N",('Вводные данные'!CR133*'Вводные данные'!CR131+SUM('Вводные данные'!$F$54:$F$68)*'Вводные данные'!CR138+ SUM('Вводные данные'!$F$72:$F$86)*'Вводные данные'!CR140+SUM('Вводные данные'!$F$90:$F$104)*'Вводные данные'!CR142+SUM('Вводные данные'!$F$109:$F$123)*'Вводные данные'!CR144))</f>
        <v>N</v>
      </c>
      <c r="CT5" s="260" t="str">
        <f>IF(CT1&gt;'Вводные данные'!$F$7,"N",('Вводные данные'!CS133*'Вводные данные'!CS131+SUM('Вводные данные'!$F$54:$F$68)*'Вводные данные'!CS138+ SUM('Вводные данные'!$F$72:$F$86)*'Вводные данные'!CS140+SUM('Вводные данные'!$F$90:$F$104)*'Вводные данные'!CS142+SUM('Вводные данные'!$F$109:$F$123)*'Вводные данные'!CS144))</f>
        <v>N</v>
      </c>
      <c r="CU5" s="260" t="str">
        <f>IF(CU1&gt;'Вводные данные'!$F$7,"N",('Вводные данные'!CT133*'Вводные данные'!CT131+SUM('Вводные данные'!$F$54:$F$68)*'Вводные данные'!CT138+ SUM('Вводные данные'!$F$72:$F$86)*'Вводные данные'!CT140+SUM('Вводные данные'!$F$90:$F$104)*'Вводные данные'!CT142+SUM('Вводные данные'!$F$109:$F$123)*'Вводные данные'!CT144))</f>
        <v>N</v>
      </c>
      <c r="CV5" s="260" t="str">
        <f>IF(CV1&gt;'Вводные данные'!$F$7,"N",('Вводные данные'!CU133*'Вводные данные'!CU131+SUM('Вводные данные'!$F$54:$F$68)*'Вводные данные'!CU138+ SUM('Вводные данные'!$F$72:$F$86)*'Вводные данные'!CU140+SUM('Вводные данные'!$F$90:$F$104)*'Вводные данные'!CU142+SUM('Вводные данные'!$F$109:$F$123)*'Вводные данные'!CU144))</f>
        <v>N</v>
      </c>
      <c r="CW5" s="260" t="str">
        <f>IF(CW1&gt;'Вводные данные'!$F$7,"N",('Вводные данные'!CV133*'Вводные данные'!CV131+SUM('Вводные данные'!$F$54:$F$68)*'Вводные данные'!CV138+ SUM('Вводные данные'!$F$72:$F$86)*'Вводные данные'!CV140+SUM('Вводные данные'!$F$90:$F$104)*'Вводные данные'!CV142+SUM('Вводные данные'!$F$109:$F$123)*'Вводные данные'!CV144))</f>
        <v>N</v>
      </c>
      <c r="CX5" s="260" t="str">
        <f>IF(CX1&gt;'Вводные данные'!$F$7,"N",('Вводные данные'!CW133*'Вводные данные'!CW131+SUM('Вводные данные'!$F$54:$F$68)*'Вводные данные'!CW138+ SUM('Вводные данные'!$F$72:$F$86)*'Вводные данные'!CW140+SUM('Вводные данные'!$F$90:$F$104)*'Вводные данные'!CW142+SUM('Вводные данные'!$F$109:$F$123)*'Вводные данные'!CW144))</f>
        <v>N</v>
      </c>
      <c r="CY5" s="260" t="str">
        <f>IF(CY1&gt;'Вводные данные'!$F$7,"N",('Вводные данные'!CX133*'Вводные данные'!CX131+SUM('Вводные данные'!$F$54:$F$68)*'Вводные данные'!CX138+ SUM('Вводные данные'!$F$72:$F$86)*'Вводные данные'!CX140+SUM('Вводные данные'!$F$90:$F$104)*'Вводные данные'!CX142+SUM('Вводные данные'!$F$109:$F$123)*'Вводные данные'!CX144))</f>
        <v>N</v>
      </c>
      <c r="CZ5" s="260" t="str">
        <f>IF(CZ1&gt;'Вводные данные'!$F$7,"N",('Вводные данные'!CY133*'Вводные данные'!CY131+SUM('Вводные данные'!$F$54:$F$68)*'Вводные данные'!CY138+ SUM('Вводные данные'!$F$72:$F$86)*'Вводные данные'!CY140+SUM('Вводные данные'!$F$90:$F$104)*'Вводные данные'!CY142+SUM('Вводные данные'!$F$109:$F$123)*'Вводные данные'!CY144))</f>
        <v>N</v>
      </c>
      <c r="DA5" s="260" t="str">
        <f>IF(DA1&gt;'Вводные данные'!$F$7,"N",('Вводные данные'!CZ133*'Вводные данные'!CZ131+SUM('Вводные данные'!$F$54:$F$68)*'Вводные данные'!CZ138+ SUM('Вводные данные'!$F$72:$F$86)*'Вводные данные'!CZ140+SUM('Вводные данные'!$F$90:$F$104)*'Вводные данные'!CZ142+SUM('Вводные данные'!$F$109:$F$123)*'Вводные данные'!CZ144))</f>
        <v>N</v>
      </c>
      <c r="DB5" s="260" t="str">
        <f>IF(DB1&gt;'Вводные данные'!$F$7,"N",('Вводные данные'!DA133*'Вводные данные'!DA131+SUM('Вводные данные'!$F$54:$F$68)*'Вводные данные'!DA138+ SUM('Вводные данные'!$F$72:$F$86)*'Вводные данные'!DA140+SUM('Вводные данные'!$F$90:$F$104)*'Вводные данные'!DA142+SUM('Вводные данные'!$F$109:$F$123)*'Вводные данные'!DA144))</f>
        <v>N</v>
      </c>
      <c r="DC5" s="260" t="str">
        <f>IF(DC1&gt;'Вводные данные'!$F$7,"N",('Вводные данные'!DB133*'Вводные данные'!DB131+SUM('Вводные данные'!$F$54:$F$68)*'Вводные данные'!DB138+ SUM('Вводные данные'!$F$72:$F$86)*'Вводные данные'!DB140+SUM('Вводные данные'!$F$90:$F$104)*'Вводные данные'!DB142+SUM('Вводные данные'!$F$109:$F$123)*'Вводные данные'!DB144))</f>
        <v>N</v>
      </c>
      <c r="DD5" s="260" t="str">
        <f>IF(DD1&gt;'Вводные данные'!$F$7,"N",('Вводные данные'!DC133*'Вводные данные'!DC131+SUM('Вводные данные'!$F$54:$F$68)*'Вводные данные'!DC138+ SUM('Вводные данные'!$F$72:$F$86)*'Вводные данные'!DC140+SUM('Вводные данные'!$F$90:$F$104)*'Вводные данные'!DC142+SUM('Вводные данные'!$F$109:$F$123)*'Вводные данные'!DC144))</f>
        <v>N</v>
      </c>
      <c r="DE5" s="260" t="str">
        <f>IF(DE1&gt;'Вводные данные'!$F$7,"N",('Вводные данные'!DD133*'Вводные данные'!DD131+SUM('Вводные данные'!$F$54:$F$68)*'Вводные данные'!DD138+ SUM('Вводные данные'!$F$72:$F$86)*'Вводные данные'!DD140+SUM('Вводные данные'!$F$90:$F$104)*'Вводные данные'!DD142+SUM('Вводные данные'!$F$109:$F$123)*'Вводные данные'!DD144))</f>
        <v>N</v>
      </c>
      <c r="DF5" s="260" t="str">
        <f>IF(DF1&gt;'Вводные данные'!$F$7,"N",('Вводные данные'!DE133*'Вводные данные'!DE131+SUM('Вводные данные'!$F$54:$F$68)*'Вводные данные'!DE138+ SUM('Вводные данные'!$F$72:$F$86)*'Вводные данные'!DE140+SUM('Вводные данные'!$F$90:$F$104)*'Вводные данные'!DE142+SUM('Вводные данные'!$F$109:$F$123)*'Вводные данные'!DE144))</f>
        <v>N</v>
      </c>
      <c r="DG5" s="260" t="str">
        <f>IF(DG1&gt;'Вводные данные'!$F$7,"N",('Вводные данные'!DF133*'Вводные данные'!DF131+SUM('Вводные данные'!$F$54:$F$68)*'Вводные данные'!DF138+ SUM('Вводные данные'!$F$72:$F$86)*'Вводные данные'!DF140+SUM('Вводные данные'!$F$90:$F$104)*'Вводные данные'!DF142+SUM('Вводные данные'!$F$109:$F$123)*'Вводные данные'!DF144))</f>
        <v>N</v>
      </c>
      <c r="DH5" s="260" t="str">
        <f>IF(DH1&gt;'Вводные данные'!$F$7,"N",('Вводные данные'!DG133*'Вводные данные'!DG131+SUM('Вводные данные'!$F$54:$F$68)*'Вводные данные'!DG138+ SUM('Вводные данные'!$F$72:$F$86)*'Вводные данные'!DG140+SUM('Вводные данные'!$F$90:$F$104)*'Вводные данные'!DG142+SUM('Вводные данные'!$F$109:$F$123)*'Вводные данные'!DG144))</f>
        <v>N</v>
      </c>
      <c r="DI5" s="260" t="str">
        <f>IF(DI1&gt;'Вводные данные'!$F$7,"N",('Вводные данные'!DH133*'Вводные данные'!DH131+SUM('Вводные данные'!$F$54:$F$68)*'Вводные данные'!DH138+ SUM('Вводные данные'!$F$72:$F$86)*'Вводные данные'!DH140+SUM('Вводные данные'!$F$90:$F$104)*'Вводные данные'!DH142+SUM('Вводные данные'!$F$109:$F$123)*'Вводные данные'!DH144))</f>
        <v>N</v>
      </c>
      <c r="DJ5" s="260" t="str">
        <f>IF(DJ1&gt;'Вводные данные'!$F$7,"N",('Вводные данные'!DI133*'Вводные данные'!DI131+SUM('Вводные данные'!$F$54:$F$68)*'Вводные данные'!DI138+ SUM('Вводные данные'!$F$72:$F$86)*'Вводные данные'!DI140+SUM('Вводные данные'!$F$90:$F$104)*'Вводные данные'!DI142+SUM('Вводные данные'!$F$109:$F$123)*'Вводные данные'!DI144))</f>
        <v>N</v>
      </c>
      <c r="DK5" s="260" t="str">
        <f>IF(DK1&gt;'Вводные данные'!$F$7,"N",('Вводные данные'!DJ133*'Вводные данные'!DJ131+SUM('Вводные данные'!$F$54:$F$68)*'Вводные данные'!DJ138+ SUM('Вводные данные'!$F$72:$F$86)*'Вводные данные'!DJ140+SUM('Вводные данные'!$F$90:$F$104)*'Вводные данные'!DJ142+SUM('Вводные данные'!$F$109:$F$123)*'Вводные данные'!DJ144))</f>
        <v>N</v>
      </c>
      <c r="DL5" s="260" t="str">
        <f>IF(DL1&gt;'Вводные данные'!$F$7,"N",('Вводные данные'!DK133*'Вводные данные'!DK131+SUM('Вводные данные'!$F$54:$F$68)*'Вводные данные'!DK138+ SUM('Вводные данные'!$F$72:$F$86)*'Вводные данные'!DK140+SUM('Вводные данные'!$F$90:$F$104)*'Вводные данные'!DK142+SUM('Вводные данные'!$F$109:$F$123)*'Вводные данные'!DK144))</f>
        <v>N</v>
      </c>
      <c r="DM5" s="260" t="str">
        <f>IF(DM1&gt;'Вводные данные'!$F$7,"N",('Вводные данные'!DL133*'Вводные данные'!DL131+SUM('Вводные данные'!$F$54:$F$68)*'Вводные данные'!DL138+ SUM('Вводные данные'!$F$72:$F$86)*'Вводные данные'!DL140+SUM('Вводные данные'!$F$90:$F$104)*'Вводные данные'!DL142+SUM('Вводные данные'!$F$109:$F$123)*'Вводные данные'!DL144))</f>
        <v>N</v>
      </c>
      <c r="DN5" s="260" t="str">
        <f>IF(DN1&gt;'Вводные данные'!$F$7,"N",('Вводные данные'!DM133*'Вводные данные'!DM131+SUM('Вводные данные'!$F$54:$F$68)*'Вводные данные'!DM138+ SUM('Вводные данные'!$F$72:$F$86)*'Вводные данные'!DM140+SUM('Вводные данные'!$F$90:$F$104)*'Вводные данные'!DM142+SUM('Вводные данные'!$F$109:$F$123)*'Вводные данные'!DM144))</f>
        <v>N</v>
      </c>
      <c r="DO5" s="260" t="str">
        <f>IF(DO1&gt;'Вводные данные'!$F$7,"N",('Вводные данные'!DN133*'Вводные данные'!DN131+SUM('Вводные данные'!$F$54:$F$68)*'Вводные данные'!DN138+ SUM('Вводные данные'!$F$72:$F$86)*'Вводные данные'!DN140+SUM('Вводные данные'!$F$90:$F$104)*'Вводные данные'!DN142+SUM('Вводные данные'!$F$109:$F$123)*'Вводные данные'!DN144))</f>
        <v>N</v>
      </c>
      <c r="DP5" s="260" t="str">
        <f>IF(DP1&gt;'Вводные данные'!$F$7,"N",('Вводные данные'!DO133*'Вводные данные'!DO131+SUM('Вводные данные'!$F$54:$F$68)*'Вводные данные'!DO138+ SUM('Вводные данные'!$F$72:$F$86)*'Вводные данные'!DO140+SUM('Вводные данные'!$F$90:$F$104)*'Вводные данные'!DO142+SUM('Вводные данные'!$F$109:$F$123)*'Вводные данные'!DO144))</f>
        <v>N</v>
      </c>
      <c r="DQ5" s="260" t="str">
        <f>IF(DQ1&gt;'Вводные данные'!$F$7,"N",('Вводные данные'!DP133*'Вводные данные'!DP131+SUM('Вводные данные'!$F$54:$F$68)*'Вводные данные'!DP138+ SUM('Вводные данные'!$F$72:$F$86)*'Вводные данные'!DP140+SUM('Вводные данные'!$F$90:$F$104)*'Вводные данные'!DP142+SUM('Вводные данные'!$F$109:$F$123)*'Вводные данные'!DP144))</f>
        <v>N</v>
      </c>
      <c r="DR5" s="260" t="str">
        <f>IF(DR1&gt;'Вводные данные'!$F$7,"N",('Вводные данные'!DQ133*'Вводные данные'!DQ131+SUM('Вводные данные'!$F$54:$F$68)*'Вводные данные'!DQ138+ SUM('Вводные данные'!$F$72:$F$86)*'Вводные данные'!DQ140+SUM('Вводные данные'!$F$90:$F$104)*'Вводные данные'!DQ142+SUM('Вводные данные'!$F$109:$F$123)*'Вводные данные'!DQ144))</f>
        <v>N</v>
      </c>
      <c r="DS5" s="260" t="str">
        <f>IF(DS1&gt;'Вводные данные'!$F$7,"N",('Вводные данные'!DR133*'Вводные данные'!DR131+SUM('Вводные данные'!$F$54:$F$68)*'Вводные данные'!DR138+ SUM('Вводные данные'!$F$72:$F$86)*'Вводные данные'!DR140+SUM('Вводные данные'!$F$90:$F$104)*'Вводные данные'!DR142+SUM('Вводные данные'!$F$109:$F$123)*'Вводные данные'!DR144))</f>
        <v>N</v>
      </c>
      <c r="DT5" s="260" t="str">
        <f>IF(DT1&gt;'Вводные данные'!$F$7,"N",('Вводные данные'!DS133*'Вводные данные'!DS131+SUM('Вводные данные'!$F$54:$F$68)*'Вводные данные'!DS138+ SUM('Вводные данные'!$F$72:$F$86)*'Вводные данные'!DS140+SUM('Вводные данные'!$F$90:$F$104)*'Вводные данные'!DS142+SUM('Вводные данные'!$F$109:$F$123)*'Вводные данные'!DS144))</f>
        <v>N</v>
      </c>
      <c r="DU5" s="260" t="str">
        <f>IF(DU1&gt;'Вводные данные'!$F$7,"N",('Вводные данные'!DT133*'Вводные данные'!DT131+SUM('Вводные данные'!$F$54:$F$68)*'Вводные данные'!DT138+ SUM('Вводные данные'!$F$72:$F$86)*'Вводные данные'!DT140+SUM('Вводные данные'!$F$90:$F$104)*'Вводные данные'!DT142+SUM('Вводные данные'!$F$109:$F$123)*'Вводные данные'!DT144))</f>
        <v>N</v>
      </c>
      <c r="DV5" s="260" t="str">
        <f>IF(DV1&gt;'Вводные данные'!$F$7,"N",('Вводные данные'!DU133*'Вводные данные'!DU131+SUM('Вводные данные'!$F$54:$F$68)*'Вводные данные'!DU138+ SUM('Вводные данные'!$F$72:$F$86)*'Вводные данные'!DU140+SUM('Вводные данные'!$F$90:$F$104)*'Вводные данные'!DU142+SUM('Вводные данные'!$F$109:$F$123)*'Вводные данные'!DU144))</f>
        <v>N</v>
      </c>
      <c r="DW5" s="260" t="str">
        <f>IF(DW1&gt;'Вводные данные'!$F$7,"N",('Вводные данные'!DV133*'Вводные данные'!DV131+SUM('Вводные данные'!$F$54:$F$68)*'Вводные данные'!DV138+ SUM('Вводные данные'!$F$72:$F$86)*'Вводные данные'!DV140+SUM('Вводные данные'!$F$90:$F$104)*'Вводные данные'!DV142+SUM('Вводные данные'!$F$109:$F$123)*'Вводные данные'!DV144))</f>
        <v>N</v>
      </c>
      <c r="DX5" s="260" t="str">
        <f>IF(DX1&gt;'Вводные данные'!$F$7,"N",('Вводные данные'!DW133*'Вводные данные'!DW131+SUM('Вводные данные'!$F$54:$F$68)*'Вводные данные'!DW138+ SUM('Вводные данные'!$F$72:$F$86)*'Вводные данные'!DW140+SUM('Вводные данные'!$F$90:$F$104)*'Вводные данные'!DW142+SUM('Вводные данные'!$F$109:$F$123)*'Вводные данные'!DW144))</f>
        <v>N</v>
      </c>
      <c r="DY5" s="260" t="str">
        <f>IF(DY1&gt;'Вводные данные'!$F$7,"N",('Вводные данные'!DX133*'Вводные данные'!DX131+SUM('Вводные данные'!$F$54:$F$68)*'Вводные данные'!DX138+ SUM('Вводные данные'!$F$72:$F$86)*'Вводные данные'!DX140+SUM('Вводные данные'!$F$90:$F$104)*'Вводные данные'!DX142+SUM('Вводные данные'!$F$109:$F$123)*'Вводные данные'!DX144))</f>
        <v>N</v>
      </c>
      <c r="DZ5" s="260" t="str">
        <f>IF(DZ1&gt;'Вводные данные'!$F$7,"N",('Вводные данные'!DY133*'Вводные данные'!DY131+SUM('Вводные данные'!$F$54:$F$68)*'Вводные данные'!DY138+ SUM('Вводные данные'!$F$72:$F$86)*'Вводные данные'!DY140+SUM('Вводные данные'!$F$90:$F$104)*'Вводные данные'!DY142+SUM('Вводные данные'!$F$109:$F$123)*'Вводные данные'!DY144))</f>
        <v>N</v>
      </c>
      <c r="EA5" s="260" t="str">
        <f>IF(EA1&gt;'Вводные данные'!$F$7,"N",('Вводные данные'!DZ133*'Вводные данные'!DZ131+SUM('Вводные данные'!$F$54:$F$68)*'Вводные данные'!DZ138+ SUM('Вводные данные'!$F$72:$F$86)*'Вводные данные'!DZ140+SUM('Вводные данные'!$F$90:$F$104)*'Вводные данные'!DZ142+SUM('Вводные данные'!$F$109:$F$123)*'Вводные данные'!DZ144))</f>
        <v>N</v>
      </c>
      <c r="EB5" s="260" t="str">
        <f>IF(EB1&gt;'Вводные данные'!$F$7,"N",('Вводные данные'!EA133*'Вводные данные'!EA131+SUM('Вводные данные'!$F$54:$F$68)*'Вводные данные'!EA138+ SUM('Вводные данные'!$F$72:$F$86)*'Вводные данные'!EA140+SUM('Вводные данные'!$F$90:$F$104)*'Вводные данные'!EA142+SUM('Вводные данные'!$F$109:$F$123)*'Вводные данные'!EA144))</f>
        <v>N</v>
      </c>
      <c r="EC5" s="260" t="str">
        <f>IF(EC1&gt;'Вводные данные'!$F$7,"N",('Вводные данные'!EB133*'Вводные данные'!EB131+SUM('Вводные данные'!$F$54:$F$68)*'Вводные данные'!EB138+ SUM('Вводные данные'!$F$72:$F$86)*'Вводные данные'!EB140+SUM('Вводные данные'!$F$90:$F$104)*'Вводные данные'!EB142+SUM('Вводные данные'!$F$109:$F$123)*'Вводные данные'!EB144))</f>
        <v>N</v>
      </c>
      <c r="ED5" s="260" t="str">
        <f>IF(ED1&gt;'Вводные данные'!$F$7,"N",('Вводные данные'!EC133*'Вводные данные'!EC131+SUM('Вводные данные'!$F$54:$F$68)*'Вводные данные'!EC138+ SUM('Вводные данные'!$F$72:$F$86)*'Вводные данные'!EC140+SUM('Вводные данные'!$F$90:$F$104)*'Вводные данные'!EC142+SUM('Вводные данные'!$F$109:$F$123)*'Вводные данные'!EC144))</f>
        <v>N</v>
      </c>
      <c r="EE5" s="260" t="str">
        <f>IF(EE1&gt;'Вводные данные'!$F$7,"N",('Вводные данные'!ED133*'Вводные данные'!ED131+SUM('Вводные данные'!$F$54:$F$68)*'Вводные данные'!ED138+ SUM('Вводные данные'!$F$72:$F$86)*'Вводные данные'!ED140+SUM('Вводные данные'!$F$90:$F$104)*'Вводные данные'!ED142+SUM('Вводные данные'!$F$109:$F$123)*'Вводные данные'!ED144))</f>
        <v>N</v>
      </c>
      <c r="EF5" s="260" t="str">
        <f>IF(EF1&gt;'Вводные данные'!$F$7,"N",('Вводные данные'!EE133*'Вводные данные'!EE131+SUM('Вводные данные'!$F$54:$F$68)*'Вводные данные'!EE138+ SUM('Вводные данные'!$F$72:$F$86)*'Вводные данные'!EE140+SUM('Вводные данные'!$F$90:$F$104)*'Вводные данные'!EE142+SUM('Вводные данные'!$F$109:$F$123)*'Вводные данные'!EE144))</f>
        <v>N</v>
      </c>
      <c r="EG5" s="260" t="str">
        <f>IF(EG1&gt;'Вводные данные'!$F$7,"N",('Вводные данные'!EF133*'Вводные данные'!EF131+SUM('Вводные данные'!$F$54:$F$68)*'Вводные данные'!EF138+ SUM('Вводные данные'!$F$72:$F$86)*'Вводные данные'!EF140+SUM('Вводные данные'!$F$90:$F$104)*'Вводные данные'!EF142+SUM('Вводные данные'!$F$109:$F$123)*'Вводные данные'!EF144))</f>
        <v>N</v>
      </c>
      <c r="EH5" s="260" t="str">
        <f>IF(EH1&gt;'Вводные данные'!$F$7,"N",('Вводные данные'!EG133*'Вводные данные'!EG131+SUM('Вводные данные'!$F$54:$F$68)*'Вводные данные'!EG138+ SUM('Вводные данные'!$F$72:$F$86)*'Вводные данные'!EG140+SUM('Вводные данные'!$F$90:$F$104)*'Вводные данные'!EG142+SUM('Вводные данные'!$F$109:$F$123)*'Вводные данные'!EG144))</f>
        <v>N</v>
      </c>
      <c r="EI5" s="260" t="str">
        <f>IF(EI1&gt;'Вводные данные'!$F$7,"N",('Вводные данные'!EH133*'Вводные данные'!EH131+SUM('Вводные данные'!$F$54:$F$68)*'Вводные данные'!EH138+ SUM('Вводные данные'!$F$72:$F$86)*'Вводные данные'!EH140+SUM('Вводные данные'!$F$90:$F$104)*'Вводные данные'!EH142+SUM('Вводные данные'!$F$109:$F$123)*'Вводные данные'!EH144))</f>
        <v>N</v>
      </c>
      <c r="EJ5" s="260" t="str">
        <f>IF(EJ1&gt;'Вводные данные'!$F$7,"N",('Вводные данные'!EI133*'Вводные данные'!EI131+SUM('Вводные данные'!$F$54:$F$68)*'Вводные данные'!EI138+ SUM('Вводные данные'!$F$72:$F$86)*'Вводные данные'!EI140+SUM('Вводные данные'!$F$90:$F$104)*'Вводные данные'!EI142+SUM('Вводные данные'!$F$109:$F$123)*'Вводные данные'!EI144))</f>
        <v>N</v>
      </c>
      <c r="EK5" s="260" t="str">
        <f>IF(EK1&gt;'Вводные данные'!$F$7,"N",('Вводные данные'!EJ133*'Вводные данные'!EJ131+SUM('Вводные данные'!$F$54:$F$68)*'Вводные данные'!EJ138+ SUM('Вводные данные'!$F$72:$F$86)*'Вводные данные'!EJ140+SUM('Вводные данные'!$F$90:$F$104)*'Вводные данные'!EJ142+SUM('Вводные данные'!$F$109:$F$123)*'Вводные данные'!EJ144))</f>
        <v>N</v>
      </c>
      <c r="EL5" s="260" t="str">
        <f>IF(EL1&gt;'Вводные данные'!$F$7,"N",('Вводные данные'!EK133*'Вводные данные'!EK131+SUM('Вводные данные'!$F$54:$F$68)*'Вводные данные'!EK138+ SUM('Вводные данные'!$F$72:$F$86)*'Вводные данные'!EK140+SUM('Вводные данные'!$F$90:$F$104)*'Вводные данные'!EK142+SUM('Вводные данные'!$F$109:$F$123)*'Вводные данные'!EK144))</f>
        <v>N</v>
      </c>
      <c r="EM5" s="260" t="str">
        <f>IF(EM1&gt;'Вводные данные'!$F$7,"N",('Вводные данные'!EL133*'Вводные данные'!EL131+SUM('Вводные данные'!$F$54:$F$68)*'Вводные данные'!EL138+ SUM('Вводные данные'!$F$72:$F$86)*'Вводные данные'!EL140+SUM('Вводные данные'!$F$90:$F$104)*'Вводные данные'!EL142+SUM('Вводные данные'!$F$109:$F$123)*'Вводные данные'!EL144))</f>
        <v>N</v>
      </c>
      <c r="EN5" s="260" t="str">
        <f>IF(EN1&gt;'Вводные данные'!$F$7,"N",('Вводные данные'!EM133*'Вводные данные'!EM131+SUM('Вводные данные'!$F$54:$F$68)*'Вводные данные'!EM138+ SUM('Вводные данные'!$F$72:$F$86)*'Вводные данные'!EM140+SUM('Вводные данные'!$F$90:$F$104)*'Вводные данные'!EM142+SUM('Вводные данные'!$F$109:$F$123)*'Вводные данные'!EM144))</f>
        <v>N</v>
      </c>
      <c r="EO5" s="260" t="str">
        <f>IF(EO1&gt;'Вводные данные'!$F$7,"N",('Вводные данные'!EN133*'Вводные данные'!EN131+SUM('Вводные данные'!$F$54:$F$68)*'Вводные данные'!EN138+ SUM('Вводные данные'!$F$72:$F$86)*'Вводные данные'!EN140+SUM('Вводные данные'!$F$90:$F$104)*'Вводные данные'!EN142+SUM('Вводные данные'!$F$109:$F$123)*'Вводные данные'!EN144))</f>
        <v>N</v>
      </c>
      <c r="EP5" s="260" t="str">
        <f>IF(EP1&gt;'Вводные данные'!$F$7,"N",('Вводные данные'!EO133*'Вводные данные'!EO131+SUM('Вводные данные'!$F$54:$F$68)*'Вводные данные'!EO138+ SUM('Вводные данные'!$F$72:$F$86)*'Вводные данные'!EO140+SUM('Вводные данные'!$F$90:$F$104)*'Вводные данные'!EO142+SUM('Вводные данные'!$F$109:$F$123)*'Вводные данные'!EO144))</f>
        <v>N</v>
      </c>
      <c r="EQ5" s="260" t="str">
        <f>IF(EQ1&gt;'Вводные данные'!$F$7,"N",('Вводные данные'!EP133*'Вводные данные'!EP131+SUM('Вводные данные'!$F$54:$F$68)*'Вводные данные'!EP138+ SUM('Вводные данные'!$F$72:$F$86)*'Вводные данные'!EP140+SUM('Вводные данные'!$F$90:$F$104)*'Вводные данные'!EP142+SUM('Вводные данные'!$F$109:$F$123)*'Вводные данные'!EP144))</f>
        <v>N</v>
      </c>
      <c r="ER5" s="260" t="str">
        <f>IF(ER1&gt;'Вводные данные'!$F$7,"N",('Вводные данные'!EQ133*'Вводные данные'!EQ131+SUM('Вводные данные'!$F$54:$F$68)*'Вводные данные'!EQ138+ SUM('Вводные данные'!$F$72:$F$86)*'Вводные данные'!EQ140+SUM('Вводные данные'!$F$90:$F$104)*'Вводные данные'!EQ142+SUM('Вводные данные'!$F$109:$F$123)*'Вводные данные'!EQ144))</f>
        <v>N</v>
      </c>
      <c r="ES5" s="260" t="str">
        <f>IF(ES1&gt;'Вводные данные'!$F$7,"N",('Вводные данные'!ER133*'Вводные данные'!ER131+SUM('Вводные данные'!$F$54:$F$68)*'Вводные данные'!ER138+ SUM('Вводные данные'!$F$72:$F$86)*'Вводные данные'!ER140+SUM('Вводные данные'!$F$90:$F$104)*'Вводные данные'!ER142+SUM('Вводные данные'!$F$109:$F$123)*'Вводные данные'!ER144))</f>
        <v>N</v>
      </c>
      <c r="ET5" s="260" t="str">
        <f>IF(ET1&gt;'Вводные данные'!$F$7,"N",('Вводные данные'!ES133*'Вводные данные'!ES131+SUM('Вводные данные'!$F$54:$F$68)*'Вводные данные'!ES138+ SUM('Вводные данные'!$F$72:$F$86)*'Вводные данные'!ES140+SUM('Вводные данные'!$F$90:$F$104)*'Вводные данные'!ES142+SUM('Вводные данные'!$F$109:$F$123)*'Вводные данные'!ES144))</f>
        <v>N</v>
      </c>
      <c r="EU5" s="260" t="str">
        <f>IF(EU1&gt;'Вводные данные'!$F$7,"N",('Вводные данные'!ET133*'Вводные данные'!ET131+SUM('Вводные данные'!$F$54:$F$68)*'Вводные данные'!ET138+ SUM('Вводные данные'!$F$72:$F$86)*'Вводные данные'!ET140+SUM('Вводные данные'!$F$90:$F$104)*'Вводные данные'!ET142+SUM('Вводные данные'!$F$109:$F$123)*'Вводные данные'!ET144))</f>
        <v>N</v>
      </c>
      <c r="EV5" s="260" t="str">
        <f>IF(EV1&gt;'Вводные данные'!$F$7,"N",('Вводные данные'!EU133*'Вводные данные'!EU131+SUM('Вводные данные'!$F$54:$F$68)*'Вводные данные'!EU138+ SUM('Вводные данные'!$F$72:$F$86)*'Вводные данные'!EU140+SUM('Вводные данные'!$F$90:$F$104)*'Вводные данные'!EU142+SUM('Вводные данные'!$F$109:$F$123)*'Вводные данные'!EU144))</f>
        <v>N</v>
      </c>
      <c r="EW5" s="260" t="str">
        <f>IF(EW1&gt;'Вводные данные'!$F$7,"N",('Вводные данные'!EV133*'Вводные данные'!EV131+SUM('Вводные данные'!$F$54:$F$68)*'Вводные данные'!EV138+ SUM('Вводные данные'!$F$72:$F$86)*'Вводные данные'!EV140+SUM('Вводные данные'!$F$90:$F$104)*'Вводные данные'!EV142+SUM('Вводные данные'!$F$109:$F$123)*'Вводные данные'!EV144))</f>
        <v>N</v>
      </c>
    </row>
    <row r="6" spans="2:153" s="66" customFormat="1" ht="15" customHeight="1" x14ac:dyDescent="0.25">
      <c r="B6" s="272" t="s">
        <v>493</v>
      </c>
      <c r="C6" s="240">
        <f t="shared" si="0"/>
        <v>672727.40354446345</v>
      </c>
      <c r="D6" s="240">
        <f>IF(D1&gt;'Вводные данные'!$F$7,"N",(SUM(D7:D13)))</f>
        <v>0</v>
      </c>
      <c r="E6" s="240">
        <f>IF(E1&gt;'Вводные данные'!$F$7,"N",(SUM(E7:E13)))</f>
        <v>0</v>
      </c>
      <c r="F6" s="240">
        <f>IF(F1&gt;'Вводные данные'!$F$7,"N",(SUM(F7:F13)))</f>
        <v>0</v>
      </c>
      <c r="G6" s="240">
        <f>IF(G1&gt;'Вводные данные'!$F$7,"N",(SUM(G7:G13)))</f>
        <v>0</v>
      </c>
      <c r="H6" s="240">
        <f>IF(H1&gt;'Вводные данные'!$F$7,"N",(SUM(H7:H13)))</f>
        <v>0</v>
      </c>
      <c r="I6" s="240">
        <f>IF(I1&gt;'Вводные данные'!$F$7,"N",(SUM(I7:I13)))</f>
        <v>0</v>
      </c>
      <c r="J6" s="240">
        <f>IF(J1&gt;'Вводные данные'!$F$7,"N",(SUM(J7:J13)))</f>
        <v>7194.945492454156</v>
      </c>
      <c r="K6" s="240">
        <f>IF(K1&gt;'Вводные данные'!$F$7,"N",(SUM(K7:K13)))</f>
        <v>14389.890984908312</v>
      </c>
      <c r="L6" s="240">
        <f>IF(L1&gt;'Вводные данные'!$F$7,"N",(SUM(L7:L13)))</f>
        <v>17987.363731135389</v>
      </c>
      <c r="M6" s="240">
        <f>IF(M1&gt;'Вводные данные'!$F$7,"N",(SUM(M7:M13)))</f>
        <v>21584.836477362467</v>
      </c>
      <c r="N6" s="240">
        <f>IF(N1&gt;'Вводные данные'!$F$7,"N",(SUM(N7:N13)))</f>
        <v>28779.781969816624</v>
      </c>
      <c r="O6" s="240">
        <f>IF(O1&gt;'Вводные данные'!$F$7,"N",(SUM(O7:O13)))</f>
        <v>39572.200208497859</v>
      </c>
      <c r="P6" s="240">
        <f>IF(P1&gt;'Вводные данные'!$F$7,"N",(SUM(P7:P13)))</f>
        <v>50364.618447179091</v>
      </c>
      <c r="Q6" s="240">
        <f>IF(Q1&gt;'Вводные данные'!$F$7,"N",(SUM(Q7:Q13)))</f>
        <v>61157.036685860323</v>
      </c>
      <c r="R6" s="240">
        <f>IF(R1&gt;'Вводные данные'!$F$7,"N",(SUM(R7:R13)))</f>
        <v>71949.454924541555</v>
      </c>
      <c r="S6" s="240">
        <f>IF(S1&gt;'Вводные данные'!$F$7,"N",(SUM(S7:S13)))</f>
        <v>71949.454924541555</v>
      </c>
      <c r="T6" s="240">
        <f>IF(T1&gt;'Вводные данные'!$F$7,"N",(SUM(T7:T13)))</f>
        <v>71949.454924541555</v>
      </c>
      <c r="U6" s="240">
        <f>IF(U1&gt;'Вводные данные'!$F$7,"N",(SUM(U7:U13)))</f>
        <v>71949.454924541555</v>
      </c>
      <c r="V6" s="240">
        <f>IF(V1&gt;'Вводные данные'!$F$7,"N",(SUM(V7:V13)))</f>
        <v>71949.454924541555</v>
      </c>
      <c r="W6" s="240">
        <f>IF(W1&gt;'Вводные данные'!$F$7,"N",(SUM(W7:W13)))</f>
        <v>71949.454924541555</v>
      </c>
      <c r="X6" s="240" t="str">
        <f>IF(X1&gt;'Вводные данные'!$F$7,"N",(SUM(X7:X13)))</f>
        <v>N</v>
      </c>
      <c r="Y6" s="240" t="str">
        <f>IF(Y1&gt;'Вводные данные'!$F$7,"N",(SUM(Y7:Y13)))</f>
        <v>N</v>
      </c>
      <c r="Z6" s="240" t="str">
        <f>IF(Z1&gt;'Вводные данные'!$F$7,"N",(SUM(Z7:Z13)))</f>
        <v>N</v>
      </c>
      <c r="AA6" s="240" t="str">
        <f>IF(AA1&gt;'Вводные данные'!$F$7,"N",(SUM(AA7:AA13)))</f>
        <v>N</v>
      </c>
      <c r="AB6" s="240" t="str">
        <f>IF(AB1&gt;'Вводные данные'!$F$7,"N",(SUM(AB7:AB13)))</f>
        <v>N</v>
      </c>
      <c r="AC6" s="240" t="str">
        <f>IF(AC1&gt;'Вводные данные'!$F$7,"N",(SUM(AC7:AC13)))</f>
        <v>N</v>
      </c>
      <c r="AD6" s="240" t="str">
        <f>IF(AD1&gt;'Вводные данные'!$F$7,"N",(SUM(AD7:AD13)))</f>
        <v>N</v>
      </c>
      <c r="AE6" s="240" t="str">
        <f>IF(AE1&gt;'Вводные данные'!$F$7,"N",(SUM(AE7:AE13)))</f>
        <v>N</v>
      </c>
      <c r="AF6" s="240" t="str">
        <f>IF(AF1&gt;'Вводные данные'!$F$7,"N",(SUM(AF7:AF13)))</f>
        <v>N</v>
      </c>
      <c r="AG6" s="240" t="str">
        <f>IF(AG1&gt;'Вводные данные'!$F$7,"N",(SUM(AG7:AG13)))</f>
        <v>N</v>
      </c>
      <c r="AH6" s="240" t="str">
        <f>IF(AH1&gt;'Вводные данные'!$F$7,"N",(SUM(AH7:AH13)))</f>
        <v>N</v>
      </c>
      <c r="AI6" s="240" t="str">
        <f>IF(AI1&gt;'Вводные данные'!$F$7,"N",(SUM(AI7:AI13)))</f>
        <v>N</v>
      </c>
      <c r="AJ6" s="240" t="str">
        <f>IF(AJ1&gt;'Вводные данные'!$F$7,"N",(SUM(AJ7:AJ13)))</f>
        <v>N</v>
      </c>
      <c r="AK6" s="240" t="str">
        <f>IF(AK1&gt;'Вводные данные'!$F$7,"N",(SUM(AK7:AK13)))</f>
        <v>N</v>
      </c>
      <c r="AL6" s="240" t="str">
        <f>IF(AL1&gt;'Вводные данные'!$F$7,"N",(SUM(AL7:AL13)))</f>
        <v>N</v>
      </c>
      <c r="AM6" s="240" t="str">
        <f>IF(AM1&gt;'Вводные данные'!$F$7,"N",(SUM(AM7:AM13)))</f>
        <v>N</v>
      </c>
      <c r="AN6" s="240" t="str">
        <f>IF(AN1&gt;'Вводные данные'!$F$7,"N",(SUM(AN7:AN13)))</f>
        <v>N</v>
      </c>
      <c r="AO6" s="240" t="str">
        <f>IF(AO1&gt;'Вводные данные'!$F$7,"N",(SUM(AO7:AO13)))</f>
        <v>N</v>
      </c>
      <c r="AP6" s="240" t="str">
        <f>IF(AP1&gt;'Вводные данные'!$F$7,"N",(SUM(AP7:AP13)))</f>
        <v>N</v>
      </c>
      <c r="AQ6" s="240" t="str">
        <f>IF(AQ1&gt;'Вводные данные'!$F$7,"N",(SUM(AQ7:AQ13)))</f>
        <v>N</v>
      </c>
      <c r="AR6" s="240" t="str">
        <f>IF(AR1&gt;'Вводные данные'!$F$7,"N",(SUM(AR7:AR13)))</f>
        <v>N</v>
      </c>
      <c r="AS6" s="240" t="str">
        <f>IF(AS1&gt;'Вводные данные'!$F$7,"N",(SUM(AS7:AS13)))</f>
        <v>N</v>
      </c>
      <c r="AT6" s="240" t="str">
        <f>IF(AT1&gt;'Вводные данные'!$F$7,"N",(SUM(AT7:AT13)))</f>
        <v>N</v>
      </c>
      <c r="AU6" s="240" t="str">
        <f>IF(AU1&gt;'Вводные данные'!$F$7,"N",(SUM(AU7:AU13)))</f>
        <v>N</v>
      </c>
      <c r="AV6" s="240" t="str">
        <f>IF(AV1&gt;'Вводные данные'!$F$7,"N",(SUM(AV7:AV13)))</f>
        <v>N</v>
      </c>
      <c r="AW6" s="240" t="str">
        <f>IF(AW1&gt;'Вводные данные'!$F$7,"N",(SUM(AW7:AW13)))</f>
        <v>N</v>
      </c>
      <c r="AX6" s="240" t="str">
        <f>IF(AX1&gt;'Вводные данные'!$F$7,"N",(SUM(AX7:AX13)))</f>
        <v>N</v>
      </c>
      <c r="AY6" s="240" t="str">
        <f>IF(AY1&gt;'Вводные данные'!$F$7,"N",(SUM(AY7:AY13)))</f>
        <v>N</v>
      </c>
      <c r="AZ6" s="240" t="str">
        <f>IF(AZ1&gt;'Вводные данные'!$F$7,"N",(SUM(AZ7:AZ13)))</f>
        <v>N</v>
      </c>
      <c r="BA6" s="240" t="str">
        <f>IF(BA1&gt;'Вводные данные'!$F$7,"N",(SUM(BA7:BA13)))</f>
        <v>N</v>
      </c>
      <c r="BB6" s="240" t="str">
        <f>IF(BB1&gt;'Вводные данные'!$F$7,"N",(SUM(BB7:BB13)))</f>
        <v>N</v>
      </c>
      <c r="BC6" s="240" t="str">
        <f>IF(BC1&gt;'Вводные данные'!$F$7,"N",(SUM(BC7:BC13)))</f>
        <v>N</v>
      </c>
      <c r="BD6" s="240" t="str">
        <f>IF(BD1&gt;'Вводные данные'!$F$7,"N",(SUM(BD7:BD13)))</f>
        <v>N</v>
      </c>
      <c r="BE6" s="240" t="str">
        <f>IF(BE1&gt;'Вводные данные'!$F$7,"N",(SUM(BE7:BE13)))</f>
        <v>N</v>
      </c>
      <c r="BF6" s="240" t="str">
        <f>IF(BF1&gt;'Вводные данные'!$F$7,"N",(SUM(BF7:BF13)))</f>
        <v>N</v>
      </c>
      <c r="BG6" s="240" t="str">
        <f>IF(BG1&gt;'Вводные данные'!$F$7,"N",(SUM(BG7:BG13)))</f>
        <v>N</v>
      </c>
      <c r="BH6" s="240" t="str">
        <f>IF(BH1&gt;'Вводные данные'!$F$7,"N",(SUM(BH7:BH13)))</f>
        <v>N</v>
      </c>
      <c r="BI6" s="240" t="str">
        <f>IF(BI1&gt;'Вводные данные'!$F$7,"N",(SUM(BI7:BI13)))</f>
        <v>N</v>
      </c>
      <c r="BJ6" s="240" t="str">
        <f>IF(BJ1&gt;'Вводные данные'!$F$7,"N",(SUM(BJ7:BJ13)))</f>
        <v>N</v>
      </c>
      <c r="BK6" s="240" t="str">
        <f>IF(BK1&gt;'Вводные данные'!$F$7,"N",(SUM(BK7:BK13)))</f>
        <v>N</v>
      </c>
      <c r="BL6" s="240" t="str">
        <f>IF(BL1&gt;'Вводные данные'!$F$7,"N",(SUM(BL7:BL13)))</f>
        <v>N</v>
      </c>
      <c r="BM6" s="240" t="str">
        <f>IF(BM1&gt;'Вводные данные'!$F$7,"N",(SUM(BM7:BM13)))</f>
        <v>N</v>
      </c>
      <c r="BN6" s="240" t="str">
        <f>IF(BN1&gt;'Вводные данные'!$F$7,"N",(SUM(BN7:BN13)))</f>
        <v>N</v>
      </c>
      <c r="BO6" s="240" t="str">
        <f>IF(BO1&gt;'Вводные данные'!$F$7,"N",(SUM(BO7:BO13)))</f>
        <v>N</v>
      </c>
      <c r="BP6" s="240" t="str">
        <f>IF(BP1&gt;'Вводные данные'!$F$7,"N",(SUM(BP7:BP13)))</f>
        <v>N</v>
      </c>
      <c r="BQ6" s="240" t="str">
        <f>IF(BQ1&gt;'Вводные данные'!$F$7,"N",(SUM(BQ7:BQ13)))</f>
        <v>N</v>
      </c>
      <c r="BR6" s="240" t="str">
        <f>IF(BR1&gt;'Вводные данные'!$F$7,"N",(SUM(BR7:BR13)))</f>
        <v>N</v>
      </c>
      <c r="BS6" s="240" t="str">
        <f>IF(BS1&gt;'Вводные данные'!$F$7,"N",(SUM(BS7:BS13)))</f>
        <v>N</v>
      </c>
      <c r="BT6" s="240" t="str">
        <f>IF(BT1&gt;'Вводные данные'!$F$7,"N",(SUM(BT7:BT13)))</f>
        <v>N</v>
      </c>
      <c r="BU6" s="240" t="str">
        <f>IF(BU1&gt;'Вводные данные'!$F$7,"N",(SUM(BU7:BU13)))</f>
        <v>N</v>
      </c>
      <c r="BV6" s="240" t="str">
        <f>IF(BV1&gt;'Вводные данные'!$F$7,"N",(SUM(BV7:BV13)))</f>
        <v>N</v>
      </c>
      <c r="BW6" s="240" t="str">
        <f>IF(BW1&gt;'Вводные данные'!$F$7,"N",(SUM(BW7:BW13)))</f>
        <v>N</v>
      </c>
      <c r="BX6" s="240" t="str">
        <f>IF(BX1&gt;'Вводные данные'!$F$7,"N",(SUM(BX7:BX13)))</f>
        <v>N</v>
      </c>
      <c r="BY6" s="240" t="str">
        <f>IF(BY1&gt;'Вводные данные'!$F$7,"N",(SUM(BY7:BY13)))</f>
        <v>N</v>
      </c>
      <c r="BZ6" s="240" t="str">
        <f>IF(BZ1&gt;'Вводные данные'!$F$7,"N",(SUM(BZ7:BZ13)))</f>
        <v>N</v>
      </c>
      <c r="CA6" s="240" t="str">
        <f>IF(CA1&gt;'Вводные данные'!$F$7,"N",(SUM(CA7:CA13)))</f>
        <v>N</v>
      </c>
      <c r="CB6" s="240" t="str">
        <f>IF(CB1&gt;'Вводные данные'!$F$7,"N",(SUM(CB7:CB13)))</f>
        <v>N</v>
      </c>
      <c r="CC6" s="240" t="str">
        <f>IF(CC1&gt;'Вводные данные'!$F$7,"N",(SUM(CC7:CC13)))</f>
        <v>N</v>
      </c>
      <c r="CD6" s="240" t="str">
        <f>IF(CD1&gt;'Вводные данные'!$F$7,"N",(SUM(CD7:CD13)))</f>
        <v>N</v>
      </c>
      <c r="CE6" s="240" t="str">
        <f>IF(CE1&gt;'Вводные данные'!$F$7,"N",(SUM(CE7:CE13)))</f>
        <v>N</v>
      </c>
      <c r="CF6" s="240" t="str">
        <f>IF(CF1&gt;'Вводные данные'!$F$7,"N",(SUM(CF7:CF13)))</f>
        <v>N</v>
      </c>
      <c r="CG6" s="240" t="str">
        <f>IF(CG1&gt;'Вводные данные'!$F$7,"N",(SUM(CG7:CG13)))</f>
        <v>N</v>
      </c>
      <c r="CH6" s="240" t="str">
        <f>IF(CH1&gt;'Вводные данные'!$F$7,"N",(SUM(CH7:CH13)))</f>
        <v>N</v>
      </c>
      <c r="CI6" s="240" t="str">
        <f>IF(CI1&gt;'Вводные данные'!$F$7,"N",(SUM(CI7:CI13)))</f>
        <v>N</v>
      </c>
      <c r="CJ6" s="240" t="str">
        <f>IF(CJ1&gt;'Вводные данные'!$F$7,"N",(SUM(CJ7:CJ13)))</f>
        <v>N</v>
      </c>
      <c r="CK6" s="240" t="str">
        <f>IF(CK1&gt;'Вводные данные'!$F$7,"N",(SUM(CK7:CK13)))</f>
        <v>N</v>
      </c>
      <c r="CL6" s="240" t="str">
        <f>IF(CL1&gt;'Вводные данные'!$F$7,"N",(SUM(CL7:CL13)))</f>
        <v>N</v>
      </c>
      <c r="CM6" s="240" t="str">
        <f>IF(CM1&gt;'Вводные данные'!$F$7,"N",(SUM(CM7:CM13)))</f>
        <v>N</v>
      </c>
      <c r="CN6" s="240" t="str">
        <f>IF(CN1&gt;'Вводные данные'!$F$7,"N",(SUM(CN7:CN13)))</f>
        <v>N</v>
      </c>
      <c r="CO6" s="240" t="str">
        <f>IF(CO1&gt;'Вводные данные'!$F$7,"N",(SUM(CO7:CO13)))</f>
        <v>N</v>
      </c>
      <c r="CP6" s="240" t="str">
        <f>IF(CP1&gt;'Вводные данные'!$F$7,"N",(SUM(CP7:CP13)))</f>
        <v>N</v>
      </c>
      <c r="CQ6" s="240" t="str">
        <f>IF(CQ1&gt;'Вводные данные'!$F$7,"N",(SUM(CQ7:CQ13)))</f>
        <v>N</v>
      </c>
      <c r="CR6" s="240" t="str">
        <f>IF(CR1&gt;'Вводные данные'!$F$7,"N",(SUM(CR7:CR13)))</f>
        <v>N</v>
      </c>
      <c r="CS6" s="240" t="str">
        <f>IF(CS1&gt;'Вводные данные'!$F$7,"N",(SUM(CS7:CS13)))</f>
        <v>N</v>
      </c>
      <c r="CT6" s="240" t="str">
        <f>IF(CT1&gt;'Вводные данные'!$F$7,"N",(SUM(CT7:CT13)))</f>
        <v>N</v>
      </c>
      <c r="CU6" s="240" t="str">
        <f>IF(CU1&gt;'Вводные данные'!$F$7,"N",(SUM(CU7:CU13)))</f>
        <v>N</v>
      </c>
      <c r="CV6" s="240" t="str">
        <f>IF(CV1&gt;'Вводные данные'!$F$7,"N",(SUM(CV7:CV13)))</f>
        <v>N</v>
      </c>
      <c r="CW6" s="240" t="str">
        <f>IF(CW1&gt;'Вводные данные'!$F$7,"N",(SUM(CW7:CW13)))</f>
        <v>N</v>
      </c>
      <c r="CX6" s="240" t="str">
        <f>IF(CX1&gt;'Вводные данные'!$F$7,"N",(SUM(CX7:CX13)))</f>
        <v>N</v>
      </c>
      <c r="CY6" s="240" t="str">
        <f>IF(CY1&gt;'Вводные данные'!$F$7,"N",(SUM(CY7:CY13)))</f>
        <v>N</v>
      </c>
      <c r="CZ6" s="240" t="str">
        <f>IF(CZ1&gt;'Вводные данные'!$F$7,"N",(SUM(CZ7:CZ13)))</f>
        <v>N</v>
      </c>
      <c r="DA6" s="240" t="str">
        <f>IF(DA1&gt;'Вводные данные'!$F$7,"N",(SUM(DA7:DA13)))</f>
        <v>N</v>
      </c>
      <c r="DB6" s="240" t="str">
        <f>IF(DB1&gt;'Вводные данные'!$F$7,"N",(SUM(DB7:DB13)))</f>
        <v>N</v>
      </c>
      <c r="DC6" s="240" t="str">
        <f>IF(DC1&gt;'Вводные данные'!$F$7,"N",(SUM(DC7:DC13)))</f>
        <v>N</v>
      </c>
      <c r="DD6" s="240" t="str">
        <f>IF(DD1&gt;'Вводные данные'!$F$7,"N",(SUM(DD7:DD13)))</f>
        <v>N</v>
      </c>
      <c r="DE6" s="240" t="str">
        <f>IF(DE1&gt;'Вводные данные'!$F$7,"N",(SUM(DE7:DE13)))</f>
        <v>N</v>
      </c>
      <c r="DF6" s="240" t="str">
        <f>IF(DF1&gt;'Вводные данные'!$F$7,"N",(SUM(DF7:DF13)))</f>
        <v>N</v>
      </c>
      <c r="DG6" s="240" t="str">
        <f>IF(DG1&gt;'Вводные данные'!$F$7,"N",(SUM(DG7:DG13)))</f>
        <v>N</v>
      </c>
      <c r="DH6" s="240" t="str">
        <f>IF(DH1&gt;'Вводные данные'!$F$7,"N",(SUM(DH7:DH13)))</f>
        <v>N</v>
      </c>
      <c r="DI6" s="240" t="str">
        <f>IF(DI1&gt;'Вводные данные'!$F$7,"N",(SUM(DI7:DI13)))</f>
        <v>N</v>
      </c>
      <c r="DJ6" s="240" t="str">
        <f>IF(DJ1&gt;'Вводные данные'!$F$7,"N",(SUM(DJ7:DJ13)))</f>
        <v>N</v>
      </c>
      <c r="DK6" s="240" t="str">
        <f>IF(DK1&gt;'Вводные данные'!$F$7,"N",(SUM(DK7:DK13)))</f>
        <v>N</v>
      </c>
      <c r="DL6" s="240" t="str">
        <f>IF(DL1&gt;'Вводные данные'!$F$7,"N",(SUM(DL7:DL13)))</f>
        <v>N</v>
      </c>
      <c r="DM6" s="240" t="str">
        <f>IF(DM1&gt;'Вводные данные'!$F$7,"N",(SUM(DM7:DM13)))</f>
        <v>N</v>
      </c>
      <c r="DN6" s="240" t="str">
        <f>IF(DN1&gt;'Вводные данные'!$F$7,"N",(SUM(DN7:DN13)))</f>
        <v>N</v>
      </c>
      <c r="DO6" s="240" t="str">
        <f>IF(DO1&gt;'Вводные данные'!$F$7,"N",(SUM(DO7:DO13)))</f>
        <v>N</v>
      </c>
      <c r="DP6" s="240" t="str">
        <f>IF(DP1&gt;'Вводные данные'!$F$7,"N",(SUM(DP7:DP13)))</f>
        <v>N</v>
      </c>
      <c r="DQ6" s="240" t="str">
        <f>IF(DQ1&gt;'Вводные данные'!$F$7,"N",(SUM(DQ7:DQ13)))</f>
        <v>N</v>
      </c>
      <c r="DR6" s="240" t="str">
        <f>IF(DR1&gt;'Вводные данные'!$F$7,"N",(SUM(DR7:DR13)))</f>
        <v>N</v>
      </c>
      <c r="DS6" s="240" t="str">
        <f>IF(DS1&gt;'Вводные данные'!$F$7,"N",(SUM(DS7:DS13)))</f>
        <v>N</v>
      </c>
      <c r="DT6" s="240" t="str">
        <f>IF(DT1&gt;'Вводные данные'!$F$7,"N",(SUM(DT7:DT13)))</f>
        <v>N</v>
      </c>
      <c r="DU6" s="240" t="str">
        <f>IF(DU1&gt;'Вводные данные'!$F$7,"N",(SUM(DU7:DU13)))</f>
        <v>N</v>
      </c>
      <c r="DV6" s="240" t="str">
        <f>IF(DV1&gt;'Вводные данные'!$F$7,"N",(SUM(DV7:DV13)))</f>
        <v>N</v>
      </c>
      <c r="DW6" s="240" t="str">
        <f>IF(DW1&gt;'Вводные данные'!$F$7,"N",(SUM(DW7:DW13)))</f>
        <v>N</v>
      </c>
      <c r="DX6" s="240" t="str">
        <f>IF(DX1&gt;'Вводные данные'!$F$7,"N",(SUM(DX7:DX13)))</f>
        <v>N</v>
      </c>
      <c r="DY6" s="240" t="str">
        <f>IF(DY1&gt;'Вводные данные'!$F$7,"N",(SUM(DY7:DY13)))</f>
        <v>N</v>
      </c>
      <c r="DZ6" s="240" t="str">
        <f>IF(DZ1&gt;'Вводные данные'!$F$7,"N",(SUM(DZ7:DZ13)))</f>
        <v>N</v>
      </c>
      <c r="EA6" s="240" t="str">
        <f>IF(EA1&gt;'Вводные данные'!$F$7,"N",(SUM(EA7:EA13)))</f>
        <v>N</v>
      </c>
      <c r="EB6" s="240" t="str">
        <f>IF(EB1&gt;'Вводные данные'!$F$7,"N",(SUM(EB7:EB13)))</f>
        <v>N</v>
      </c>
      <c r="EC6" s="240" t="str">
        <f>IF(EC1&gt;'Вводные данные'!$F$7,"N",(SUM(EC7:EC13)))</f>
        <v>N</v>
      </c>
      <c r="ED6" s="240" t="str">
        <f>IF(ED1&gt;'Вводные данные'!$F$7,"N",(SUM(ED7:ED13)))</f>
        <v>N</v>
      </c>
      <c r="EE6" s="240" t="str">
        <f>IF(EE1&gt;'Вводные данные'!$F$7,"N",(SUM(EE7:EE13)))</f>
        <v>N</v>
      </c>
      <c r="EF6" s="240" t="str">
        <f>IF(EF1&gt;'Вводные данные'!$F$7,"N",(SUM(EF7:EF13)))</f>
        <v>N</v>
      </c>
      <c r="EG6" s="240" t="str">
        <f>IF(EG1&gt;'Вводные данные'!$F$7,"N",(SUM(EG7:EG13)))</f>
        <v>N</v>
      </c>
      <c r="EH6" s="240" t="str">
        <f>IF(EH1&gt;'Вводные данные'!$F$7,"N",(SUM(EH7:EH13)))</f>
        <v>N</v>
      </c>
      <c r="EI6" s="240" t="str">
        <f>IF(EI1&gt;'Вводные данные'!$F$7,"N",(SUM(EI7:EI13)))</f>
        <v>N</v>
      </c>
      <c r="EJ6" s="240" t="str">
        <f>IF(EJ1&gt;'Вводные данные'!$F$7,"N",(SUM(EJ7:EJ13)))</f>
        <v>N</v>
      </c>
      <c r="EK6" s="240" t="str">
        <f>IF(EK1&gt;'Вводные данные'!$F$7,"N",(SUM(EK7:EK13)))</f>
        <v>N</v>
      </c>
      <c r="EL6" s="240" t="str">
        <f>IF(EL1&gt;'Вводные данные'!$F$7,"N",(SUM(EL7:EL13)))</f>
        <v>N</v>
      </c>
      <c r="EM6" s="240" t="str">
        <f>IF(EM1&gt;'Вводные данные'!$F$7,"N",(SUM(EM7:EM13)))</f>
        <v>N</v>
      </c>
      <c r="EN6" s="240" t="str">
        <f>IF(EN1&gt;'Вводные данные'!$F$7,"N",(SUM(EN7:EN13)))</f>
        <v>N</v>
      </c>
      <c r="EO6" s="240" t="str">
        <f>IF(EO1&gt;'Вводные данные'!$F$7,"N",(SUM(EO7:EO13)))</f>
        <v>N</v>
      </c>
      <c r="EP6" s="240" t="str">
        <f>IF(EP1&gt;'Вводные данные'!$F$7,"N",(SUM(EP7:EP13)))</f>
        <v>N</v>
      </c>
      <c r="EQ6" s="240" t="str">
        <f>IF(EQ1&gt;'Вводные данные'!$F$7,"N",(SUM(EQ7:EQ13)))</f>
        <v>N</v>
      </c>
      <c r="ER6" s="240" t="str">
        <f>IF(ER1&gt;'Вводные данные'!$F$7,"N",(SUM(ER7:ER13)))</f>
        <v>N</v>
      </c>
      <c r="ES6" s="240" t="str">
        <f>IF(ES1&gt;'Вводные данные'!$F$7,"N",(SUM(ES7:ES13)))</f>
        <v>N</v>
      </c>
      <c r="ET6" s="240" t="str">
        <f>IF(ET1&gt;'Вводные данные'!$F$7,"N",(SUM(ET7:ET13)))</f>
        <v>N</v>
      </c>
      <c r="EU6" s="240" t="str">
        <f>IF(EU1&gt;'Вводные данные'!$F$7,"N",(SUM(EU7:EU13)))</f>
        <v>N</v>
      </c>
      <c r="EV6" s="240" t="str">
        <f>IF(EV1&gt;'Вводные данные'!$F$7,"N",(SUM(EV7:EV13)))</f>
        <v>N</v>
      </c>
      <c r="EW6" s="240" t="str">
        <f>IF(EW1&gt;'Вводные данные'!$F$7,"N",(SUM(EW7:EW13)))</f>
        <v>N</v>
      </c>
    </row>
    <row r="7" spans="2:153" s="69" customFormat="1" ht="15" customHeight="1" x14ac:dyDescent="0.25">
      <c r="B7" s="336" t="s">
        <v>341</v>
      </c>
      <c r="C7" s="240">
        <f t="shared" si="0"/>
        <v>0</v>
      </c>
      <c r="D7" s="240">
        <f>IF(D1&gt;'Вводные данные'!$F$7,"N",(SUM('Вводные данные'!$G$163:$G$180)*'Вводные данные'!C135))</f>
        <v>0</v>
      </c>
      <c r="E7" s="240">
        <f>IF(E1&gt;'Вводные данные'!$F$7,"N",(SUM('Вводные данные'!$G$163:$G$180)*'Вводные данные'!D135))</f>
        <v>0</v>
      </c>
      <c r="F7" s="240">
        <f>IF(F1&gt;'Вводные данные'!$F$7,"N",(SUM('Вводные данные'!$G$163:$G$180)*'Вводные данные'!E135))</f>
        <v>0</v>
      </c>
      <c r="G7" s="240">
        <f>IF(G1&gt;'Вводные данные'!$F$7,"N",(SUM('Вводные данные'!$G$163:$G$180)*'Вводные данные'!F135))</f>
        <v>0</v>
      </c>
      <c r="H7" s="240">
        <f>IF(H1&gt;'Вводные данные'!$F$7,"N",(SUM('Вводные данные'!$G$163:$G$180)*'Вводные данные'!G135))</f>
        <v>0</v>
      </c>
      <c r="I7" s="240">
        <f>IF(I1&gt;'Вводные данные'!$F$7,"N",(SUM('Вводные данные'!$G$163:$G$180)*'Вводные данные'!H135))</f>
        <v>0</v>
      </c>
      <c r="J7" s="240">
        <f>IF(J1&gt;'Вводные данные'!$F$7,"N",(SUM('Вводные данные'!$G$163:$G$180)*'Вводные данные'!I135))</f>
        <v>0</v>
      </c>
      <c r="K7" s="240">
        <f>IF(K1&gt;'Вводные данные'!$F$7,"N",(SUM('Вводные данные'!$G$163:$G$180)*'Вводные данные'!J135))</f>
        <v>0</v>
      </c>
      <c r="L7" s="240">
        <f>IF(L1&gt;'Вводные данные'!$F$7,"N",(SUM('Вводные данные'!$G$163:$G$180)*'Вводные данные'!K135))</f>
        <v>0</v>
      </c>
      <c r="M7" s="261">
        <f>IF(M1&gt;'Вводные данные'!$F$7,"N",(SUM('Вводные данные'!$G$163:$G$180)*'Вводные данные'!L135))</f>
        <v>0</v>
      </c>
      <c r="N7" s="261">
        <f>IF(N1&gt;'Вводные данные'!$F$7,"N",(SUM('Вводные данные'!$G$163:$G$180)*'Вводные данные'!M135))</f>
        <v>0</v>
      </c>
      <c r="O7" s="261">
        <f>IF(O1&gt;'Вводные данные'!$F$7,"N",(SUM('Вводные данные'!$G$163:$G$180)*'Вводные данные'!N135))</f>
        <v>0</v>
      </c>
      <c r="P7" s="261">
        <f>IF(P1&gt;'Вводные данные'!$F$7,"N",(SUM('Вводные данные'!$G$163:$G$180)*'Вводные данные'!O135))</f>
        <v>0</v>
      </c>
      <c r="Q7" s="261">
        <f>IF(Q1&gt;'Вводные данные'!$F$7,"N",(SUM('Вводные данные'!$G$163:$G$180)*'Вводные данные'!P135))</f>
        <v>0</v>
      </c>
      <c r="R7" s="261">
        <f>IF(R1&gt;'Вводные данные'!$F$7,"N",(SUM('Вводные данные'!$G$163:$G$180)*'Вводные данные'!Q135))</f>
        <v>0</v>
      </c>
      <c r="S7" s="261">
        <f>IF(S1&gt;'Вводные данные'!$F$7,"N",(SUM('Вводные данные'!$G$163:$G$180)*'Вводные данные'!R135))</f>
        <v>0</v>
      </c>
      <c r="T7" s="261">
        <f>IF(T1&gt;'Вводные данные'!$F$7,"N",(SUM('Вводные данные'!$G$163:$G$180)*'Вводные данные'!S135))</f>
        <v>0</v>
      </c>
      <c r="U7" s="261">
        <f>IF(U1&gt;'Вводные данные'!$F$7,"N",(SUM('Вводные данные'!$G$163:$G$180)*'Вводные данные'!T135))</f>
        <v>0</v>
      </c>
      <c r="V7" s="261">
        <f>IF(V1&gt;'Вводные данные'!$F$7,"N",(SUM('Вводные данные'!$G$163:$G$180)*'Вводные данные'!U135))</f>
        <v>0</v>
      </c>
      <c r="W7" s="261">
        <f>IF(W1&gt;'Вводные данные'!$F$7,"N",(SUM('Вводные данные'!$G$163:$G$180)*'Вводные данные'!V135))</f>
        <v>0</v>
      </c>
      <c r="X7" s="261" t="str">
        <f>IF(X1&gt;'Вводные данные'!$F$7,"N",(SUM('Вводные данные'!$G$163:$G$180)*'Вводные данные'!W135))</f>
        <v>N</v>
      </c>
      <c r="Y7" s="261" t="str">
        <f>IF(Y1&gt;'Вводные данные'!$F$7,"N",(SUM('Вводные данные'!$G$163:$G$180)*'Вводные данные'!X135))</f>
        <v>N</v>
      </c>
      <c r="Z7" s="261" t="str">
        <f>IF(Z1&gt;'Вводные данные'!$F$7,"N",(SUM('Вводные данные'!$G$163:$G$180)*'Вводные данные'!Y135))</f>
        <v>N</v>
      </c>
      <c r="AA7" s="261" t="str">
        <f>IF(AA1&gt;'Вводные данные'!$F$7,"N",(SUM('Вводные данные'!$G$163:$G$180)*'Вводные данные'!Z135))</f>
        <v>N</v>
      </c>
      <c r="AB7" s="261" t="str">
        <f>IF(AB1&gt;'Вводные данные'!$F$7,"N",(SUM('Вводные данные'!$G$163:$G$180)*'Вводные данные'!AA135))</f>
        <v>N</v>
      </c>
      <c r="AC7" s="261" t="str">
        <f>IF(AC1&gt;'Вводные данные'!$F$7,"N",(SUM('Вводные данные'!$G$163:$G$180)*'Вводные данные'!AB135))</f>
        <v>N</v>
      </c>
      <c r="AD7" s="261" t="str">
        <f>IF(AD1&gt;'Вводные данные'!$F$7,"N",(SUM('Вводные данные'!$G$163:$G$180)*'Вводные данные'!AC135))</f>
        <v>N</v>
      </c>
      <c r="AE7" s="261" t="str">
        <f>IF(AE1&gt;'Вводные данные'!$F$7,"N",(SUM('Вводные данные'!$G$163:$G$180)*'Вводные данные'!AD135))</f>
        <v>N</v>
      </c>
      <c r="AF7" s="261" t="str">
        <f>IF(AF1&gt;'Вводные данные'!$F$7,"N",(SUM('Вводные данные'!$G$163:$G$180)*'Вводные данные'!AE135))</f>
        <v>N</v>
      </c>
      <c r="AG7" s="261" t="str">
        <f>IF(AG1&gt;'Вводные данные'!$F$7,"N",(SUM('Вводные данные'!$G$163:$G$180)*'Вводные данные'!AF135))</f>
        <v>N</v>
      </c>
      <c r="AH7" s="261" t="str">
        <f>IF(AH1&gt;'Вводные данные'!$F$7,"N",(SUM('Вводные данные'!$G$163:$G$180)*'Вводные данные'!AG135))</f>
        <v>N</v>
      </c>
      <c r="AI7" s="261" t="str">
        <f>IF(AI1&gt;'Вводные данные'!$F$7,"N",(SUM('Вводные данные'!$G$163:$G$180)*'Вводные данные'!AH135))</f>
        <v>N</v>
      </c>
      <c r="AJ7" s="261" t="str">
        <f>IF(AJ1&gt;'Вводные данные'!$F$7,"N",(SUM('Вводные данные'!$G$163:$G$180)*'Вводные данные'!AI135))</f>
        <v>N</v>
      </c>
      <c r="AK7" s="261" t="str">
        <f>IF(AK1&gt;'Вводные данные'!$F$7,"N",(SUM('Вводные данные'!$G$163:$G$180)*'Вводные данные'!AJ135))</f>
        <v>N</v>
      </c>
      <c r="AL7" s="261" t="str">
        <f>IF(AL1&gt;'Вводные данные'!$F$7,"N",(SUM('Вводные данные'!$G$163:$G$180)*'Вводные данные'!AK135))</f>
        <v>N</v>
      </c>
      <c r="AM7" s="261" t="str">
        <f>IF(AM1&gt;'Вводные данные'!$F$7,"N",(SUM('Вводные данные'!$G$163:$G$180)*'Вводные данные'!AL135))</f>
        <v>N</v>
      </c>
      <c r="AN7" s="261" t="str">
        <f>IF(AN1&gt;'Вводные данные'!$F$7,"N",(SUM('Вводные данные'!$G$163:$G$180)*'Вводные данные'!AM135))</f>
        <v>N</v>
      </c>
      <c r="AO7" s="261" t="str">
        <f>IF(AO1&gt;'Вводные данные'!$F$7,"N",(SUM('Вводные данные'!$G$163:$G$180)*'Вводные данные'!AN135))</f>
        <v>N</v>
      </c>
      <c r="AP7" s="261" t="str">
        <f>IF(AP1&gt;'Вводные данные'!$F$7,"N",(SUM('Вводные данные'!$G$163:$G$180)*'Вводные данные'!AO135))</f>
        <v>N</v>
      </c>
      <c r="AQ7" s="261" t="str">
        <f>IF(AQ1&gt;'Вводные данные'!$F$7,"N",(SUM('Вводные данные'!$G$163:$G$180)*'Вводные данные'!AP135))</f>
        <v>N</v>
      </c>
      <c r="AR7" s="261" t="str">
        <f>IF(AR1&gt;'Вводные данные'!$F$7,"N",(SUM('Вводные данные'!$G$163:$G$180)*'Вводные данные'!AQ135))</f>
        <v>N</v>
      </c>
      <c r="AS7" s="261" t="str">
        <f>IF(AS1&gt;'Вводные данные'!$F$7,"N",(SUM('Вводные данные'!$G$163:$G$180)*'Вводные данные'!AR135))</f>
        <v>N</v>
      </c>
      <c r="AT7" s="261" t="str">
        <f>IF(AT1&gt;'Вводные данные'!$F$7,"N",(SUM('Вводные данные'!$G$163:$G$180)*'Вводные данные'!AS135))</f>
        <v>N</v>
      </c>
      <c r="AU7" s="261" t="str">
        <f>IF(AU1&gt;'Вводные данные'!$F$7,"N",(SUM('Вводные данные'!$G$163:$G$180)*'Вводные данные'!AT135))</f>
        <v>N</v>
      </c>
      <c r="AV7" s="261" t="str">
        <f>IF(AV1&gt;'Вводные данные'!$F$7,"N",(SUM('Вводные данные'!$G$163:$G$180)*'Вводные данные'!AU135))</f>
        <v>N</v>
      </c>
      <c r="AW7" s="261" t="str">
        <f>IF(AW1&gt;'Вводные данные'!$F$7,"N",(SUM('Вводные данные'!$G$163:$G$180)*'Вводные данные'!AV135))</f>
        <v>N</v>
      </c>
      <c r="AX7" s="261" t="str">
        <f>IF(AX1&gt;'Вводные данные'!$F$7,"N",(SUM('Вводные данные'!$G$163:$G$180)*'Вводные данные'!AW135))</f>
        <v>N</v>
      </c>
      <c r="AY7" s="261" t="str">
        <f>IF(AY1&gt;'Вводные данные'!$F$7,"N",(SUM('Вводные данные'!$G$163:$G$180)*'Вводные данные'!AX135))</f>
        <v>N</v>
      </c>
      <c r="AZ7" s="261" t="str">
        <f>IF(AZ1&gt;'Вводные данные'!$F$7,"N",(SUM('Вводные данные'!$G$163:$G$180)*'Вводные данные'!AY135))</f>
        <v>N</v>
      </c>
      <c r="BA7" s="261" t="str">
        <f>IF(BA1&gt;'Вводные данные'!$F$7,"N",(SUM('Вводные данные'!$G$163:$G$180)*'Вводные данные'!AZ135))</f>
        <v>N</v>
      </c>
      <c r="BB7" s="261" t="str">
        <f>IF(BB1&gt;'Вводные данные'!$F$7,"N",(SUM('Вводные данные'!$G$163:$G$180)*'Вводные данные'!BA135))</f>
        <v>N</v>
      </c>
      <c r="BC7" s="261" t="str">
        <f>IF(BC1&gt;'Вводные данные'!$F$7,"N",(SUM('Вводные данные'!$G$163:$G$180)*'Вводные данные'!BB135))</f>
        <v>N</v>
      </c>
      <c r="BD7" s="261" t="str">
        <f>IF(BD1&gt;'Вводные данные'!$F$7,"N",(SUM('Вводные данные'!$G$163:$G$180)*'Вводные данные'!BC135))</f>
        <v>N</v>
      </c>
      <c r="BE7" s="261" t="str">
        <f>IF(BE1&gt;'Вводные данные'!$F$7,"N",(SUM('Вводные данные'!$G$163:$G$180)*'Вводные данные'!BD135))</f>
        <v>N</v>
      </c>
      <c r="BF7" s="261" t="str">
        <f>IF(BF1&gt;'Вводные данные'!$F$7,"N",(SUM('Вводные данные'!$G$163:$G$180)*'Вводные данные'!BE135))</f>
        <v>N</v>
      </c>
      <c r="BG7" s="261" t="str">
        <f>IF(BG1&gt;'Вводные данные'!$F$7,"N",(SUM('Вводные данные'!$G$163:$G$180)*'Вводные данные'!BF135))</f>
        <v>N</v>
      </c>
      <c r="BH7" s="261" t="str">
        <f>IF(BH1&gt;'Вводные данные'!$F$7,"N",(SUM('Вводные данные'!$G$163:$G$180)*'Вводные данные'!BG135))</f>
        <v>N</v>
      </c>
      <c r="BI7" s="261" t="str">
        <f>IF(BI1&gt;'Вводные данные'!$F$7,"N",(SUM('Вводные данные'!$G$163:$G$180)*'Вводные данные'!BH135))</f>
        <v>N</v>
      </c>
      <c r="BJ7" s="261" t="str">
        <f>IF(BJ1&gt;'Вводные данные'!$F$7,"N",(SUM('Вводные данные'!$G$163:$G$180)*'Вводные данные'!BI135))</f>
        <v>N</v>
      </c>
      <c r="BK7" s="261" t="str">
        <f>IF(BK1&gt;'Вводные данные'!$F$7,"N",(SUM('Вводные данные'!$G$163:$G$180)*'Вводные данные'!BJ135))</f>
        <v>N</v>
      </c>
      <c r="BL7" s="261" t="str">
        <f>IF(BL1&gt;'Вводные данные'!$F$7,"N",(SUM('Вводные данные'!$G$163:$G$180)*'Вводные данные'!BK135))</f>
        <v>N</v>
      </c>
      <c r="BM7" s="261" t="str">
        <f>IF(BM1&gt;'Вводные данные'!$F$7,"N",(SUM('Вводные данные'!$G$163:$G$180)*'Вводные данные'!BL135))</f>
        <v>N</v>
      </c>
      <c r="BN7" s="261" t="str">
        <f>IF(BN1&gt;'Вводные данные'!$F$7,"N",(SUM('Вводные данные'!$G$163:$G$180)*'Вводные данные'!BM135))</f>
        <v>N</v>
      </c>
      <c r="BO7" s="261" t="str">
        <f>IF(BO1&gt;'Вводные данные'!$F$7,"N",(SUM('Вводные данные'!$G$163:$G$180)*'Вводные данные'!BN135))</f>
        <v>N</v>
      </c>
      <c r="BP7" s="261" t="str">
        <f>IF(BP1&gt;'Вводные данные'!$F$7,"N",(SUM('Вводные данные'!$G$163:$G$180)*'Вводные данные'!BO135))</f>
        <v>N</v>
      </c>
      <c r="BQ7" s="261" t="str">
        <f>IF(BQ1&gt;'Вводные данные'!$F$7,"N",(SUM('Вводные данные'!$G$163:$G$180)*'Вводные данные'!BP135))</f>
        <v>N</v>
      </c>
      <c r="BR7" s="261" t="str">
        <f>IF(BR1&gt;'Вводные данные'!$F$7,"N",(SUM('Вводные данные'!$G$163:$G$180)*'Вводные данные'!BQ135))</f>
        <v>N</v>
      </c>
      <c r="BS7" s="261" t="str">
        <f>IF(BS1&gt;'Вводные данные'!$F$7,"N",(SUM('Вводные данные'!$G$163:$G$180)*'Вводные данные'!BR135))</f>
        <v>N</v>
      </c>
      <c r="BT7" s="261" t="str">
        <f>IF(BT1&gt;'Вводные данные'!$F$7,"N",(SUM('Вводные данные'!$G$163:$G$180)*'Вводные данные'!BS135))</f>
        <v>N</v>
      </c>
      <c r="BU7" s="261" t="str">
        <f>IF(BU1&gt;'Вводные данные'!$F$7,"N",(SUM('Вводные данные'!$G$163:$G$180)*'Вводные данные'!BT135))</f>
        <v>N</v>
      </c>
      <c r="BV7" s="261" t="str">
        <f>IF(BV1&gt;'Вводные данные'!$F$7,"N",(SUM('Вводные данные'!$G$163:$G$180)*'Вводные данные'!BU135))</f>
        <v>N</v>
      </c>
      <c r="BW7" s="261" t="str">
        <f>IF(BW1&gt;'Вводные данные'!$F$7,"N",(SUM('Вводные данные'!$G$163:$G$180)*'Вводные данные'!BV135))</f>
        <v>N</v>
      </c>
      <c r="BX7" s="261" t="str">
        <f>IF(BX1&gt;'Вводные данные'!$F$7,"N",(SUM('Вводные данные'!$G$163:$G$180)*'Вводные данные'!BW135))</f>
        <v>N</v>
      </c>
      <c r="BY7" s="261" t="str">
        <f>IF(BY1&gt;'Вводные данные'!$F$7,"N",(SUM('Вводные данные'!$G$163:$G$180)*'Вводные данные'!BX135))</f>
        <v>N</v>
      </c>
      <c r="BZ7" s="261" t="str">
        <f>IF(BZ1&gt;'Вводные данные'!$F$7,"N",(SUM('Вводные данные'!$G$163:$G$180)*'Вводные данные'!BY135))</f>
        <v>N</v>
      </c>
      <c r="CA7" s="261" t="str">
        <f>IF(CA1&gt;'Вводные данные'!$F$7,"N",(SUM('Вводные данные'!$G$163:$G$180)*'Вводные данные'!BZ135))</f>
        <v>N</v>
      </c>
      <c r="CB7" s="261" t="str">
        <f>IF(CB1&gt;'Вводные данные'!$F$7,"N",(SUM('Вводные данные'!$G$163:$G$180)*'Вводные данные'!CA135))</f>
        <v>N</v>
      </c>
      <c r="CC7" s="261" t="str">
        <f>IF(CC1&gt;'Вводные данные'!$F$7,"N",(SUM('Вводные данные'!$G$163:$G$180)*'Вводные данные'!CB135))</f>
        <v>N</v>
      </c>
      <c r="CD7" s="261" t="str">
        <f>IF(CD1&gt;'Вводные данные'!$F$7,"N",(SUM('Вводные данные'!$G$163:$G$180)*'Вводные данные'!CC135))</f>
        <v>N</v>
      </c>
      <c r="CE7" s="261" t="str">
        <f>IF(CE1&gt;'Вводные данные'!$F$7,"N",(SUM('Вводные данные'!$G$163:$G$180)*'Вводные данные'!CD135))</f>
        <v>N</v>
      </c>
      <c r="CF7" s="261" t="str">
        <f>IF(CF1&gt;'Вводные данные'!$F$7,"N",(SUM('Вводные данные'!$G$163:$G$180)*'Вводные данные'!CE135))</f>
        <v>N</v>
      </c>
      <c r="CG7" s="261" t="str">
        <f>IF(CG1&gt;'Вводные данные'!$F$7,"N",(SUM('Вводные данные'!$G$163:$G$180)*'Вводные данные'!CF135))</f>
        <v>N</v>
      </c>
      <c r="CH7" s="261" t="str">
        <f>IF(CH1&gt;'Вводные данные'!$F$7,"N",(SUM('Вводные данные'!$G$163:$G$180)*'Вводные данные'!CG135))</f>
        <v>N</v>
      </c>
      <c r="CI7" s="261" t="str">
        <f>IF(CI1&gt;'Вводные данные'!$F$7,"N",(SUM('Вводные данные'!$G$163:$G$180)*'Вводные данные'!CH135))</f>
        <v>N</v>
      </c>
      <c r="CJ7" s="261" t="str">
        <f>IF(CJ1&gt;'Вводные данные'!$F$7,"N",(SUM('Вводные данные'!$G$163:$G$180)*'Вводные данные'!CI135))</f>
        <v>N</v>
      </c>
      <c r="CK7" s="261" t="str">
        <f>IF(CK1&gt;'Вводные данные'!$F$7,"N",(SUM('Вводные данные'!$G$163:$G$180)*'Вводные данные'!CJ135))</f>
        <v>N</v>
      </c>
      <c r="CL7" s="261" t="str">
        <f>IF(CL1&gt;'Вводные данные'!$F$7,"N",(SUM('Вводные данные'!$G$163:$G$180)*'Вводные данные'!CK135))</f>
        <v>N</v>
      </c>
      <c r="CM7" s="261" t="str">
        <f>IF(CM1&gt;'Вводные данные'!$F$7,"N",(SUM('Вводные данные'!$G$163:$G$180)*'Вводные данные'!CL135))</f>
        <v>N</v>
      </c>
      <c r="CN7" s="261" t="str">
        <f>IF(CN1&gt;'Вводные данные'!$F$7,"N",(SUM('Вводные данные'!$G$163:$G$180)*'Вводные данные'!CM135))</f>
        <v>N</v>
      </c>
      <c r="CO7" s="261" t="str">
        <f>IF(CO1&gt;'Вводные данные'!$F$7,"N",(SUM('Вводные данные'!$G$163:$G$180)*'Вводные данные'!CN135))</f>
        <v>N</v>
      </c>
      <c r="CP7" s="261" t="str">
        <f>IF(CP1&gt;'Вводные данные'!$F$7,"N",(SUM('Вводные данные'!$G$163:$G$180)*'Вводные данные'!CO135))</f>
        <v>N</v>
      </c>
      <c r="CQ7" s="261" t="str">
        <f>IF(CQ1&gt;'Вводные данные'!$F$7,"N",(SUM('Вводные данные'!$G$163:$G$180)*'Вводные данные'!CP135))</f>
        <v>N</v>
      </c>
      <c r="CR7" s="261" t="str">
        <f>IF(CR1&gt;'Вводные данные'!$F$7,"N",(SUM('Вводные данные'!$G$163:$G$180)*'Вводные данные'!CQ135))</f>
        <v>N</v>
      </c>
      <c r="CS7" s="261" t="str">
        <f>IF(CS1&gt;'Вводные данные'!$F$7,"N",(SUM('Вводные данные'!$G$163:$G$180)*'Вводные данные'!CR135))</f>
        <v>N</v>
      </c>
      <c r="CT7" s="261" t="str">
        <f>IF(CT1&gt;'Вводные данные'!$F$7,"N",(SUM('Вводные данные'!$G$163:$G$180)*'Вводные данные'!CS135))</f>
        <v>N</v>
      </c>
      <c r="CU7" s="261" t="str">
        <f>IF(CU1&gt;'Вводные данные'!$F$7,"N",(SUM('Вводные данные'!$G$163:$G$180)*'Вводные данные'!CT135))</f>
        <v>N</v>
      </c>
      <c r="CV7" s="261" t="str">
        <f>IF(CV1&gt;'Вводные данные'!$F$7,"N",(SUM('Вводные данные'!$G$163:$G$180)*'Вводные данные'!CU135))</f>
        <v>N</v>
      </c>
      <c r="CW7" s="261" t="str">
        <f>IF(CW1&gt;'Вводные данные'!$F$7,"N",(SUM('Вводные данные'!$G$163:$G$180)*'Вводные данные'!CV135))</f>
        <v>N</v>
      </c>
      <c r="CX7" s="261" t="str">
        <f>IF(CX1&gt;'Вводные данные'!$F$7,"N",(SUM('Вводные данные'!$G$163:$G$180)*'Вводные данные'!CW135))</f>
        <v>N</v>
      </c>
      <c r="CY7" s="261" t="str">
        <f>IF(CY1&gt;'Вводные данные'!$F$7,"N",(SUM('Вводные данные'!$G$163:$G$180)*'Вводные данные'!CX135))</f>
        <v>N</v>
      </c>
      <c r="CZ7" s="261" t="str">
        <f>IF(CZ1&gt;'Вводные данные'!$F$7,"N",(SUM('Вводные данные'!$G$163:$G$180)*'Вводные данные'!CY135))</f>
        <v>N</v>
      </c>
      <c r="DA7" s="261" t="str">
        <f>IF(DA1&gt;'Вводные данные'!$F$7,"N",(SUM('Вводные данные'!$G$163:$G$180)*'Вводные данные'!CZ135))</f>
        <v>N</v>
      </c>
      <c r="DB7" s="261" t="str">
        <f>IF(DB1&gt;'Вводные данные'!$F$7,"N",(SUM('Вводные данные'!$G$163:$G$180)*'Вводные данные'!DA135))</f>
        <v>N</v>
      </c>
      <c r="DC7" s="261" t="str">
        <f>IF(DC1&gt;'Вводные данные'!$F$7,"N",(SUM('Вводные данные'!$G$163:$G$180)*'Вводные данные'!DB135))</f>
        <v>N</v>
      </c>
      <c r="DD7" s="261" t="str">
        <f>IF(DD1&gt;'Вводные данные'!$F$7,"N",(SUM('Вводные данные'!$G$163:$G$180)*'Вводные данные'!DC135))</f>
        <v>N</v>
      </c>
      <c r="DE7" s="261" t="str">
        <f>IF(DE1&gt;'Вводные данные'!$F$7,"N",(SUM('Вводные данные'!$G$163:$G$180)*'Вводные данные'!DD135))</f>
        <v>N</v>
      </c>
      <c r="DF7" s="261" t="str">
        <f>IF(DF1&gt;'Вводные данные'!$F$7,"N",(SUM('Вводные данные'!$G$163:$G$180)*'Вводные данные'!DE135))</f>
        <v>N</v>
      </c>
      <c r="DG7" s="261" t="str">
        <f>IF(DG1&gt;'Вводные данные'!$F$7,"N",(SUM('Вводные данные'!$G$163:$G$180)*'Вводные данные'!DF135))</f>
        <v>N</v>
      </c>
      <c r="DH7" s="261" t="str">
        <f>IF(DH1&gt;'Вводные данные'!$F$7,"N",(SUM('Вводные данные'!$G$163:$G$180)*'Вводные данные'!DG135))</f>
        <v>N</v>
      </c>
      <c r="DI7" s="261" t="str">
        <f>IF(DI1&gt;'Вводные данные'!$F$7,"N",(SUM('Вводные данные'!$G$163:$G$180)*'Вводные данные'!DH135))</f>
        <v>N</v>
      </c>
      <c r="DJ7" s="261" t="str">
        <f>IF(DJ1&gt;'Вводные данные'!$F$7,"N",(SUM('Вводные данные'!$G$163:$G$180)*'Вводные данные'!DI135))</f>
        <v>N</v>
      </c>
      <c r="DK7" s="261" t="str">
        <f>IF(DK1&gt;'Вводные данные'!$F$7,"N",(SUM('Вводные данные'!$G$163:$G$180)*'Вводные данные'!DJ135))</f>
        <v>N</v>
      </c>
      <c r="DL7" s="261" t="str">
        <f>IF(DL1&gt;'Вводные данные'!$F$7,"N",(SUM('Вводные данные'!$G$163:$G$180)*'Вводные данные'!DK135))</f>
        <v>N</v>
      </c>
      <c r="DM7" s="261" t="str">
        <f>IF(DM1&gt;'Вводные данные'!$F$7,"N",(SUM('Вводные данные'!$G$163:$G$180)*'Вводные данные'!DL135))</f>
        <v>N</v>
      </c>
      <c r="DN7" s="261" t="str">
        <f>IF(DN1&gt;'Вводные данные'!$F$7,"N",(SUM('Вводные данные'!$G$163:$G$180)*'Вводные данные'!DM135))</f>
        <v>N</v>
      </c>
      <c r="DO7" s="261" t="str">
        <f>IF(DO1&gt;'Вводные данные'!$F$7,"N",(SUM('Вводные данные'!$G$163:$G$180)*'Вводные данные'!DN135))</f>
        <v>N</v>
      </c>
      <c r="DP7" s="261" t="str">
        <f>IF(DP1&gt;'Вводные данные'!$F$7,"N",(SUM('Вводные данные'!$G$163:$G$180)*'Вводные данные'!DO135))</f>
        <v>N</v>
      </c>
      <c r="DQ7" s="261" t="str">
        <f>IF(DQ1&gt;'Вводные данные'!$F$7,"N",(SUM('Вводные данные'!$G$163:$G$180)*'Вводные данные'!DP135))</f>
        <v>N</v>
      </c>
      <c r="DR7" s="261" t="str">
        <f>IF(DR1&gt;'Вводные данные'!$F$7,"N",(SUM('Вводные данные'!$G$163:$G$180)*'Вводные данные'!DQ135))</f>
        <v>N</v>
      </c>
      <c r="DS7" s="261" t="str">
        <f>IF(DS1&gt;'Вводные данные'!$F$7,"N",(SUM('Вводные данные'!$G$163:$G$180)*'Вводные данные'!DR135))</f>
        <v>N</v>
      </c>
      <c r="DT7" s="261" t="str">
        <f>IF(DT1&gt;'Вводные данные'!$F$7,"N",(SUM('Вводные данные'!$G$163:$G$180)*'Вводные данные'!DS135))</f>
        <v>N</v>
      </c>
      <c r="DU7" s="261" t="str">
        <f>IF(DU1&gt;'Вводные данные'!$F$7,"N",(SUM('Вводные данные'!$G$163:$G$180)*'Вводные данные'!DT135))</f>
        <v>N</v>
      </c>
      <c r="DV7" s="261" t="str">
        <f>IF(DV1&gt;'Вводные данные'!$F$7,"N",(SUM('Вводные данные'!$G$163:$G$180)*'Вводные данные'!DU135))</f>
        <v>N</v>
      </c>
      <c r="DW7" s="261" t="str">
        <f>IF(DW1&gt;'Вводные данные'!$F$7,"N",(SUM('Вводные данные'!$G$163:$G$180)*'Вводные данные'!DV135))</f>
        <v>N</v>
      </c>
      <c r="DX7" s="261" t="str">
        <f>IF(DX1&gt;'Вводные данные'!$F$7,"N",(SUM('Вводные данные'!$G$163:$G$180)*'Вводные данные'!DW135))</f>
        <v>N</v>
      </c>
      <c r="DY7" s="261" t="str">
        <f>IF(DY1&gt;'Вводные данные'!$F$7,"N",(SUM('Вводные данные'!$G$163:$G$180)*'Вводные данные'!DX135))</f>
        <v>N</v>
      </c>
      <c r="DZ7" s="261" t="str">
        <f>IF(DZ1&gt;'Вводные данные'!$F$7,"N",(SUM('Вводные данные'!$G$163:$G$180)*'Вводные данные'!DY135))</f>
        <v>N</v>
      </c>
      <c r="EA7" s="261" t="str">
        <f>IF(EA1&gt;'Вводные данные'!$F$7,"N",(SUM('Вводные данные'!$G$163:$G$180)*'Вводные данные'!DZ135))</f>
        <v>N</v>
      </c>
      <c r="EB7" s="261" t="str">
        <f>IF(EB1&gt;'Вводные данные'!$F$7,"N",(SUM('Вводные данные'!$G$163:$G$180)*'Вводные данные'!EA135))</f>
        <v>N</v>
      </c>
      <c r="EC7" s="261" t="str">
        <f>IF(EC1&gt;'Вводные данные'!$F$7,"N",(SUM('Вводные данные'!$G$163:$G$180)*'Вводные данные'!EB135))</f>
        <v>N</v>
      </c>
      <c r="ED7" s="261" t="str">
        <f>IF(ED1&gt;'Вводные данные'!$F$7,"N",(SUM('Вводные данные'!$G$163:$G$180)*'Вводные данные'!EC135))</f>
        <v>N</v>
      </c>
      <c r="EE7" s="261" t="str">
        <f>IF(EE1&gt;'Вводные данные'!$F$7,"N",(SUM('Вводные данные'!$G$163:$G$180)*'Вводные данные'!ED135))</f>
        <v>N</v>
      </c>
      <c r="EF7" s="261" t="str">
        <f>IF(EF1&gt;'Вводные данные'!$F$7,"N",(SUM('Вводные данные'!$G$163:$G$180)*'Вводные данные'!EE135))</f>
        <v>N</v>
      </c>
      <c r="EG7" s="261" t="str">
        <f>IF(EG1&gt;'Вводные данные'!$F$7,"N",(SUM('Вводные данные'!$G$163:$G$180)*'Вводные данные'!EF135))</f>
        <v>N</v>
      </c>
      <c r="EH7" s="261" t="str">
        <f>IF(EH1&gt;'Вводные данные'!$F$7,"N",(SUM('Вводные данные'!$G$163:$G$180)*'Вводные данные'!EG135))</f>
        <v>N</v>
      </c>
      <c r="EI7" s="261" t="str">
        <f>IF(EI1&gt;'Вводные данные'!$F$7,"N",(SUM('Вводные данные'!$G$163:$G$180)*'Вводные данные'!EH135))</f>
        <v>N</v>
      </c>
      <c r="EJ7" s="261" t="str">
        <f>IF(EJ1&gt;'Вводные данные'!$F$7,"N",(SUM('Вводные данные'!$G$163:$G$180)*'Вводные данные'!EI135))</f>
        <v>N</v>
      </c>
      <c r="EK7" s="261" t="str">
        <f>IF(EK1&gt;'Вводные данные'!$F$7,"N",(SUM('Вводные данные'!$G$163:$G$180)*'Вводные данные'!EJ135))</f>
        <v>N</v>
      </c>
      <c r="EL7" s="261" t="str">
        <f>IF(EL1&gt;'Вводные данные'!$F$7,"N",(SUM('Вводные данные'!$G$163:$G$180)*'Вводные данные'!EK135))</f>
        <v>N</v>
      </c>
      <c r="EM7" s="261" t="str">
        <f>IF(EM1&gt;'Вводные данные'!$F$7,"N",(SUM('Вводные данные'!$G$163:$G$180)*'Вводные данные'!EL135))</f>
        <v>N</v>
      </c>
      <c r="EN7" s="261" t="str">
        <f>IF(EN1&gt;'Вводные данные'!$F$7,"N",(SUM('Вводные данные'!$G$163:$G$180)*'Вводные данные'!EM135))</f>
        <v>N</v>
      </c>
      <c r="EO7" s="261" t="str">
        <f>IF(EO1&gt;'Вводные данные'!$F$7,"N",(SUM('Вводные данные'!$G$163:$G$180)*'Вводные данные'!EN135))</f>
        <v>N</v>
      </c>
      <c r="EP7" s="261" t="str">
        <f>IF(EP1&gt;'Вводные данные'!$F$7,"N",(SUM('Вводные данные'!$G$163:$G$180)*'Вводные данные'!EO135))</f>
        <v>N</v>
      </c>
      <c r="EQ7" s="261" t="str">
        <f>IF(EQ1&gt;'Вводные данные'!$F$7,"N",(SUM('Вводные данные'!$G$163:$G$180)*'Вводные данные'!EP135))</f>
        <v>N</v>
      </c>
      <c r="ER7" s="261" t="str">
        <f>IF(ER1&gt;'Вводные данные'!$F$7,"N",(SUM('Вводные данные'!$G$163:$G$180)*'Вводные данные'!EQ135))</f>
        <v>N</v>
      </c>
      <c r="ES7" s="261" t="str">
        <f>IF(ES1&gt;'Вводные данные'!$F$7,"N",(SUM('Вводные данные'!$G$163:$G$180)*'Вводные данные'!ER135))</f>
        <v>N</v>
      </c>
      <c r="ET7" s="261" t="str">
        <f>IF(ET1&gt;'Вводные данные'!$F$7,"N",(SUM('Вводные данные'!$G$163:$G$180)*'Вводные данные'!ES135))</f>
        <v>N</v>
      </c>
      <c r="EU7" s="261" t="str">
        <f>IF(EU1&gt;'Вводные данные'!$F$7,"N",(SUM('Вводные данные'!$G$163:$G$180)*'Вводные данные'!ET135))</f>
        <v>N</v>
      </c>
      <c r="EV7" s="261" t="str">
        <f>IF(EV1&gt;'Вводные данные'!$F$7,"N",(SUM('Вводные данные'!$G$163:$G$180)*'Вводные данные'!EU135))</f>
        <v>N</v>
      </c>
      <c r="EW7" s="261" t="str">
        <f>IF(EW1&gt;'Вводные данные'!$F$7,"N",(SUM('Вводные данные'!$G$163:$G$180)*'Вводные данные'!EV135))</f>
        <v>N</v>
      </c>
    </row>
    <row r="8" spans="2:153" s="69" customFormat="1" ht="15" customHeight="1" x14ac:dyDescent="0.25">
      <c r="B8" s="336" t="s">
        <v>480</v>
      </c>
      <c r="C8" s="240">
        <f t="shared" si="0"/>
        <v>0</v>
      </c>
      <c r="D8" s="240">
        <f>IF(D1&gt;'Вводные данные'!$F$7,"N",(SUM('Вводные данные'!$G$184:$G$197)*'Вводные данные'!C144))</f>
        <v>0</v>
      </c>
      <c r="E8" s="240">
        <f>IF(E1&gt;'Вводные данные'!$F$7,"N",(SUM('Вводные данные'!$G$184:$G$197)*'Вводные данные'!D144))</f>
        <v>0</v>
      </c>
      <c r="F8" s="240">
        <f>IF(F1&gt;'Вводные данные'!$F$7,"N",(SUM('Вводные данные'!$G$184:$G$197)*'Вводные данные'!E144))</f>
        <v>0</v>
      </c>
      <c r="G8" s="240">
        <f>IF(G1&gt;'Вводные данные'!$F$7,"N",(SUM('Вводные данные'!$G$184:$G$197)*'Вводные данные'!F144))</f>
        <v>0</v>
      </c>
      <c r="H8" s="240">
        <f>IF(H1&gt;'Вводные данные'!$F$7,"N",(SUM('Вводные данные'!$G$184:$G$197)*'Вводные данные'!G144))</f>
        <v>0</v>
      </c>
      <c r="I8" s="240">
        <f>IF(I1&gt;'Вводные данные'!$F$7,"N",(SUM('Вводные данные'!$G$184:$G$197)*'Вводные данные'!H144))</f>
        <v>0</v>
      </c>
      <c r="J8" s="240">
        <f>IF(J1&gt;'Вводные данные'!$F$7,"N",(SUM('Вводные данные'!$G$184:$G$197)*'Вводные данные'!I144))</f>
        <v>0</v>
      </c>
      <c r="K8" s="240">
        <f>IF(K1&gt;'Вводные данные'!$F$7,"N",(SUM('Вводные данные'!$G$184:$G$197)*'Вводные данные'!J144))</f>
        <v>0</v>
      </c>
      <c r="L8" s="240">
        <f>IF(L1&gt;'Вводные данные'!$F$7,"N",(SUM('Вводные данные'!$G$184:$G$197)*'Вводные данные'!K144))</f>
        <v>0</v>
      </c>
      <c r="M8" s="261">
        <f>IF(M1&gt;'Вводные данные'!$F$7,"N",(SUM('Вводные данные'!$G$184:$G$197)*'Вводные данные'!L144))</f>
        <v>0</v>
      </c>
      <c r="N8" s="261">
        <f>IF(N1&gt;'Вводные данные'!$F$7,"N",(SUM('Вводные данные'!$G$184:$G$197)*'Вводные данные'!M144))</f>
        <v>0</v>
      </c>
      <c r="O8" s="261">
        <f>IF(O1&gt;'Вводные данные'!$F$7,"N",(SUM('Вводные данные'!$G$184:$G$197)*'Вводные данные'!N144))</f>
        <v>0</v>
      </c>
      <c r="P8" s="261">
        <f>IF(P1&gt;'Вводные данные'!$F$7,"N",(SUM('Вводные данные'!$G$184:$G$197)*'Вводные данные'!O144))</f>
        <v>0</v>
      </c>
      <c r="Q8" s="261">
        <f>IF(Q1&gt;'Вводные данные'!$F$7,"N",(SUM('Вводные данные'!$G$184:$G$197)*'Вводные данные'!P144))</f>
        <v>0</v>
      </c>
      <c r="R8" s="261">
        <f>IF(R1&gt;'Вводные данные'!$F$7,"N",(SUM('Вводные данные'!$G$184:$G$197)*'Вводные данные'!Q144))</f>
        <v>0</v>
      </c>
      <c r="S8" s="261">
        <f>IF(S1&gt;'Вводные данные'!$F$7,"N",(SUM('Вводные данные'!$G$184:$G$197)*'Вводные данные'!R144))</f>
        <v>0</v>
      </c>
      <c r="T8" s="261">
        <f>IF(T1&gt;'Вводные данные'!$F$7,"N",(SUM('Вводные данные'!$G$184:$G$197)*'Вводные данные'!S144))</f>
        <v>0</v>
      </c>
      <c r="U8" s="261">
        <f>IF(U1&gt;'Вводные данные'!$F$7,"N",(SUM('Вводные данные'!$G$184:$G$197)*'Вводные данные'!T144))</f>
        <v>0</v>
      </c>
      <c r="V8" s="261">
        <f>IF(V1&gt;'Вводные данные'!$F$7,"N",(SUM('Вводные данные'!$G$184:$G$197)*'Вводные данные'!U144))</f>
        <v>0</v>
      </c>
      <c r="W8" s="261">
        <f>IF(W1&gt;'Вводные данные'!$F$7,"N",(SUM('Вводные данные'!$G$184:$G$197)*'Вводные данные'!V144))</f>
        <v>0</v>
      </c>
      <c r="X8" s="261" t="str">
        <f>IF(X1&gt;'Вводные данные'!$F$7,"N",(SUM('Вводные данные'!$G$184:$G$197)*'Вводные данные'!W144))</f>
        <v>N</v>
      </c>
      <c r="Y8" s="261" t="str">
        <f>IF(Y1&gt;'Вводные данные'!$F$7,"N",(SUM('Вводные данные'!$G$184:$G$197)*'Вводные данные'!X144))</f>
        <v>N</v>
      </c>
      <c r="Z8" s="261" t="str">
        <f>IF(Z1&gt;'Вводные данные'!$F$7,"N",(SUM('Вводные данные'!$G$184:$G$197)*'Вводные данные'!Y144))</f>
        <v>N</v>
      </c>
      <c r="AA8" s="261" t="str">
        <f>IF(AA1&gt;'Вводные данные'!$F$7,"N",(SUM('Вводные данные'!$G$184:$G$197)*'Вводные данные'!Z144))</f>
        <v>N</v>
      </c>
      <c r="AB8" s="261" t="str">
        <f>IF(AB1&gt;'Вводные данные'!$F$7,"N",(SUM('Вводные данные'!$G$184:$G$197)*'Вводные данные'!AA144))</f>
        <v>N</v>
      </c>
      <c r="AC8" s="261" t="str">
        <f>IF(AC1&gt;'Вводные данные'!$F$7,"N",(SUM('Вводные данные'!$G$184:$G$197)*'Вводные данные'!AB144))</f>
        <v>N</v>
      </c>
      <c r="AD8" s="261" t="str">
        <f>IF(AD1&gt;'Вводные данные'!$F$7,"N",(SUM('Вводные данные'!$G$184:$G$197)*'Вводные данные'!AC144))</f>
        <v>N</v>
      </c>
      <c r="AE8" s="261" t="str">
        <f>IF(AE1&gt;'Вводные данные'!$F$7,"N",(SUM('Вводные данные'!$G$184:$G$197)*'Вводные данные'!AD144))</f>
        <v>N</v>
      </c>
      <c r="AF8" s="261" t="str">
        <f>IF(AF1&gt;'Вводные данные'!$F$7,"N",(SUM('Вводные данные'!$G$184:$G$197)*'Вводные данные'!AE144))</f>
        <v>N</v>
      </c>
      <c r="AG8" s="261" t="str">
        <f>IF(AG1&gt;'Вводные данные'!$F$7,"N",(SUM('Вводные данные'!$G$184:$G$197)*'Вводные данные'!AF144))</f>
        <v>N</v>
      </c>
      <c r="AH8" s="261" t="str">
        <f>IF(AH1&gt;'Вводные данные'!$F$7,"N",(SUM('Вводные данные'!$G$184:$G$197)*'Вводные данные'!AG144))</f>
        <v>N</v>
      </c>
      <c r="AI8" s="261" t="str">
        <f>IF(AI1&gt;'Вводные данные'!$F$7,"N",(SUM('Вводные данные'!$G$184:$G$197)*'Вводные данные'!AH144))</f>
        <v>N</v>
      </c>
      <c r="AJ8" s="261" t="str">
        <f>IF(AJ1&gt;'Вводные данные'!$F$7,"N",(SUM('Вводные данные'!$G$184:$G$197)*'Вводные данные'!AI144))</f>
        <v>N</v>
      </c>
      <c r="AK8" s="261" t="str">
        <f>IF(AK1&gt;'Вводные данные'!$F$7,"N",(SUM('Вводные данные'!$G$184:$G$197)*'Вводные данные'!AJ144))</f>
        <v>N</v>
      </c>
      <c r="AL8" s="261" t="str">
        <f>IF(AL1&gt;'Вводные данные'!$F$7,"N",(SUM('Вводные данные'!$G$184:$G$197)*'Вводные данные'!AK144))</f>
        <v>N</v>
      </c>
      <c r="AM8" s="261" t="str">
        <f>IF(AM1&gt;'Вводные данные'!$F$7,"N",(SUM('Вводные данные'!$G$184:$G$197)*'Вводные данные'!AL144))</f>
        <v>N</v>
      </c>
      <c r="AN8" s="261" t="str">
        <f>IF(AN1&gt;'Вводные данные'!$F$7,"N",(SUM('Вводные данные'!$G$184:$G$197)*'Вводные данные'!AM144))</f>
        <v>N</v>
      </c>
      <c r="AO8" s="261" t="str">
        <f>IF(AO1&gt;'Вводные данные'!$F$7,"N",(SUM('Вводные данные'!$G$184:$G$197)*'Вводные данные'!AN144))</f>
        <v>N</v>
      </c>
      <c r="AP8" s="261" t="str">
        <f>IF(AP1&gt;'Вводные данные'!$F$7,"N",(SUM('Вводные данные'!$G$184:$G$197)*'Вводные данные'!AO144))</f>
        <v>N</v>
      </c>
      <c r="AQ8" s="261" t="str">
        <f>IF(AQ1&gt;'Вводные данные'!$F$7,"N",(SUM('Вводные данные'!$G$184:$G$197)*'Вводные данные'!AP144))</f>
        <v>N</v>
      </c>
      <c r="AR8" s="261" t="str">
        <f>IF(AR1&gt;'Вводные данные'!$F$7,"N",(SUM('Вводные данные'!$G$184:$G$197)*'Вводные данные'!AQ144))</f>
        <v>N</v>
      </c>
      <c r="AS8" s="261" t="str">
        <f>IF(AS1&gt;'Вводные данные'!$F$7,"N",(SUM('Вводные данные'!$G$184:$G$197)*'Вводные данные'!AR144))</f>
        <v>N</v>
      </c>
      <c r="AT8" s="261" t="str">
        <f>IF(AT1&gt;'Вводные данные'!$F$7,"N",(SUM('Вводные данные'!$G$184:$G$197)*'Вводные данные'!AS144))</f>
        <v>N</v>
      </c>
      <c r="AU8" s="261" t="str">
        <f>IF(AU1&gt;'Вводные данные'!$F$7,"N",(SUM('Вводные данные'!$G$184:$G$197)*'Вводные данные'!AT144))</f>
        <v>N</v>
      </c>
      <c r="AV8" s="261" t="str">
        <f>IF(AV1&gt;'Вводные данные'!$F$7,"N",(SUM('Вводные данные'!$G$184:$G$197)*'Вводные данные'!AU144))</f>
        <v>N</v>
      </c>
      <c r="AW8" s="261" t="str">
        <f>IF(AW1&gt;'Вводные данные'!$F$7,"N",(SUM('Вводные данные'!$G$184:$G$197)*'Вводные данные'!AV144))</f>
        <v>N</v>
      </c>
      <c r="AX8" s="261" t="str">
        <f>IF(AX1&gt;'Вводные данные'!$F$7,"N",(SUM('Вводные данные'!$G$184:$G$197)*'Вводные данные'!AW144))</f>
        <v>N</v>
      </c>
      <c r="AY8" s="261" t="str">
        <f>IF(AY1&gt;'Вводные данные'!$F$7,"N",(SUM('Вводные данные'!$G$184:$G$197)*'Вводные данные'!AX144))</f>
        <v>N</v>
      </c>
      <c r="AZ8" s="261" t="str">
        <f>IF(AZ1&gt;'Вводные данные'!$F$7,"N",(SUM('Вводные данные'!$G$184:$G$197)*'Вводные данные'!AY144))</f>
        <v>N</v>
      </c>
      <c r="BA8" s="261" t="str">
        <f>IF(BA1&gt;'Вводные данные'!$F$7,"N",(SUM('Вводные данные'!$G$184:$G$197)*'Вводные данные'!AZ144))</f>
        <v>N</v>
      </c>
      <c r="BB8" s="261" t="str">
        <f>IF(BB1&gt;'Вводные данные'!$F$7,"N",(SUM('Вводные данные'!$G$184:$G$197)*'Вводные данные'!BA144))</f>
        <v>N</v>
      </c>
      <c r="BC8" s="261" t="str">
        <f>IF(BC1&gt;'Вводные данные'!$F$7,"N",(SUM('Вводные данные'!$G$184:$G$197)*'Вводные данные'!BB144))</f>
        <v>N</v>
      </c>
      <c r="BD8" s="261" t="str">
        <f>IF(BD1&gt;'Вводные данные'!$F$7,"N",(SUM('Вводные данные'!$G$184:$G$197)*'Вводные данные'!BC144))</f>
        <v>N</v>
      </c>
      <c r="BE8" s="261" t="str">
        <f>IF(BE1&gt;'Вводные данные'!$F$7,"N",(SUM('Вводные данные'!$G$184:$G$197)*'Вводные данные'!BD144))</f>
        <v>N</v>
      </c>
      <c r="BF8" s="261" t="str">
        <f>IF(BF1&gt;'Вводные данные'!$F$7,"N",(SUM('Вводные данные'!$G$184:$G$197)*'Вводные данные'!BE144))</f>
        <v>N</v>
      </c>
      <c r="BG8" s="261" t="str">
        <f>IF(BG1&gt;'Вводные данные'!$F$7,"N",(SUM('Вводные данные'!$G$184:$G$197)*'Вводные данные'!BF144))</f>
        <v>N</v>
      </c>
      <c r="BH8" s="261" t="str">
        <f>IF(BH1&gt;'Вводные данные'!$F$7,"N",(SUM('Вводные данные'!$G$184:$G$197)*'Вводные данные'!BG144))</f>
        <v>N</v>
      </c>
      <c r="BI8" s="261" t="str">
        <f>IF(BI1&gt;'Вводные данные'!$F$7,"N",(SUM('Вводные данные'!$G$184:$G$197)*'Вводные данные'!BH144))</f>
        <v>N</v>
      </c>
      <c r="BJ8" s="261" t="str">
        <f>IF(BJ1&gt;'Вводные данные'!$F$7,"N",(SUM('Вводные данные'!$G$184:$G$197)*'Вводные данные'!BI144))</f>
        <v>N</v>
      </c>
      <c r="BK8" s="261" t="str">
        <f>IF(BK1&gt;'Вводные данные'!$F$7,"N",(SUM('Вводные данные'!$G$184:$G$197)*'Вводные данные'!BJ144))</f>
        <v>N</v>
      </c>
      <c r="BL8" s="261" t="str">
        <f>IF(BL1&gt;'Вводные данные'!$F$7,"N",(SUM('Вводные данные'!$G$184:$G$197)*'Вводные данные'!BK144))</f>
        <v>N</v>
      </c>
      <c r="BM8" s="261" t="str">
        <f>IF(BM1&gt;'Вводные данные'!$F$7,"N",(SUM('Вводные данные'!$G$184:$G$197)*'Вводные данные'!BL144))</f>
        <v>N</v>
      </c>
      <c r="BN8" s="261" t="str">
        <f>IF(BN1&gt;'Вводные данные'!$F$7,"N",(SUM('Вводные данные'!$G$184:$G$197)*'Вводные данные'!BM144))</f>
        <v>N</v>
      </c>
      <c r="BO8" s="261" t="str">
        <f>IF(BO1&gt;'Вводные данные'!$F$7,"N",(SUM('Вводные данные'!$G$184:$G$197)*'Вводные данные'!BN144))</f>
        <v>N</v>
      </c>
      <c r="BP8" s="261" t="str">
        <f>IF(BP1&gt;'Вводные данные'!$F$7,"N",(SUM('Вводные данные'!$G$184:$G$197)*'Вводные данные'!BO144))</f>
        <v>N</v>
      </c>
      <c r="BQ8" s="261" t="str">
        <f>IF(BQ1&gt;'Вводные данные'!$F$7,"N",(SUM('Вводные данные'!$G$184:$G$197)*'Вводные данные'!BP144))</f>
        <v>N</v>
      </c>
      <c r="BR8" s="261" t="str">
        <f>IF(BR1&gt;'Вводные данные'!$F$7,"N",(SUM('Вводные данные'!$G$184:$G$197)*'Вводные данные'!BQ144))</f>
        <v>N</v>
      </c>
      <c r="BS8" s="261" t="str">
        <f>IF(BS1&gt;'Вводные данные'!$F$7,"N",(SUM('Вводные данные'!$G$184:$G$197)*'Вводные данные'!BR144))</f>
        <v>N</v>
      </c>
      <c r="BT8" s="261" t="str">
        <f>IF(BT1&gt;'Вводные данные'!$F$7,"N",(SUM('Вводные данные'!$G$184:$G$197)*'Вводные данные'!BS144))</f>
        <v>N</v>
      </c>
      <c r="BU8" s="261" t="str">
        <f>IF(BU1&gt;'Вводные данные'!$F$7,"N",(SUM('Вводные данные'!$G$184:$G$197)*'Вводные данные'!BT144))</f>
        <v>N</v>
      </c>
      <c r="BV8" s="261" t="str">
        <f>IF(BV1&gt;'Вводные данные'!$F$7,"N",(SUM('Вводные данные'!$G$184:$G$197)*'Вводные данные'!BU144))</f>
        <v>N</v>
      </c>
      <c r="BW8" s="261" t="str">
        <f>IF(BW1&gt;'Вводные данные'!$F$7,"N",(SUM('Вводные данные'!$G$184:$G$197)*'Вводные данные'!BV144))</f>
        <v>N</v>
      </c>
      <c r="BX8" s="261" t="str">
        <f>IF(BX1&gt;'Вводные данные'!$F$7,"N",(SUM('Вводные данные'!$G$184:$G$197)*'Вводные данные'!BW144))</f>
        <v>N</v>
      </c>
      <c r="BY8" s="261" t="str">
        <f>IF(BY1&gt;'Вводные данные'!$F$7,"N",(SUM('Вводные данные'!$G$184:$G$197)*'Вводные данные'!BX144))</f>
        <v>N</v>
      </c>
      <c r="BZ8" s="261" t="str">
        <f>IF(BZ1&gt;'Вводные данные'!$F$7,"N",(SUM('Вводные данные'!$G$184:$G$197)*'Вводные данные'!BY144))</f>
        <v>N</v>
      </c>
      <c r="CA8" s="261" t="str">
        <f>IF(CA1&gt;'Вводные данные'!$F$7,"N",(SUM('Вводные данные'!$G$184:$G$197)*'Вводные данные'!BZ144))</f>
        <v>N</v>
      </c>
      <c r="CB8" s="261" t="str">
        <f>IF(CB1&gt;'Вводные данные'!$F$7,"N",(SUM('Вводные данные'!$G$184:$G$197)*'Вводные данные'!CA144))</f>
        <v>N</v>
      </c>
      <c r="CC8" s="261" t="str">
        <f>IF(CC1&gt;'Вводные данные'!$F$7,"N",(SUM('Вводные данные'!$G$184:$G$197)*'Вводные данные'!CB144))</f>
        <v>N</v>
      </c>
      <c r="CD8" s="261" t="str">
        <f>IF(CD1&gt;'Вводные данные'!$F$7,"N",(SUM('Вводные данные'!$G$184:$G$197)*'Вводные данные'!CC144))</f>
        <v>N</v>
      </c>
      <c r="CE8" s="261" t="str">
        <f>IF(CE1&gt;'Вводные данные'!$F$7,"N",(SUM('Вводные данные'!$G$184:$G$197)*'Вводные данные'!CD144))</f>
        <v>N</v>
      </c>
      <c r="CF8" s="261" t="str">
        <f>IF(CF1&gt;'Вводные данные'!$F$7,"N",(SUM('Вводные данные'!$G$184:$G$197)*'Вводные данные'!CE144))</f>
        <v>N</v>
      </c>
      <c r="CG8" s="261" t="str">
        <f>IF(CG1&gt;'Вводные данные'!$F$7,"N",(SUM('Вводные данные'!$G$184:$G$197)*'Вводные данные'!CF144))</f>
        <v>N</v>
      </c>
      <c r="CH8" s="261" t="str">
        <f>IF(CH1&gt;'Вводные данные'!$F$7,"N",(SUM('Вводные данные'!$G$184:$G$197)*'Вводные данные'!CG144))</f>
        <v>N</v>
      </c>
      <c r="CI8" s="261" t="str">
        <f>IF(CI1&gt;'Вводные данные'!$F$7,"N",(SUM('Вводные данные'!$G$184:$G$197)*'Вводные данные'!CH144))</f>
        <v>N</v>
      </c>
      <c r="CJ8" s="261" t="str">
        <f>IF(CJ1&gt;'Вводные данные'!$F$7,"N",(SUM('Вводные данные'!$G$184:$G$197)*'Вводные данные'!CI144))</f>
        <v>N</v>
      </c>
      <c r="CK8" s="261" t="str">
        <f>IF(CK1&gt;'Вводные данные'!$F$7,"N",(SUM('Вводные данные'!$G$184:$G$197)*'Вводные данные'!CJ144))</f>
        <v>N</v>
      </c>
      <c r="CL8" s="261" t="str">
        <f>IF(CL1&gt;'Вводные данные'!$F$7,"N",(SUM('Вводные данные'!$G$184:$G$197)*'Вводные данные'!CK144))</f>
        <v>N</v>
      </c>
      <c r="CM8" s="261" t="str">
        <f>IF(CM1&gt;'Вводные данные'!$F$7,"N",(SUM('Вводные данные'!$G$184:$G$197)*'Вводные данные'!CL144))</f>
        <v>N</v>
      </c>
      <c r="CN8" s="261" t="str">
        <f>IF(CN1&gt;'Вводные данные'!$F$7,"N",(SUM('Вводные данные'!$G$184:$G$197)*'Вводные данные'!CM144))</f>
        <v>N</v>
      </c>
      <c r="CO8" s="261" t="str">
        <f>IF(CO1&gt;'Вводные данные'!$F$7,"N",(SUM('Вводные данные'!$G$184:$G$197)*'Вводные данные'!CN144))</f>
        <v>N</v>
      </c>
      <c r="CP8" s="261" t="str">
        <f>IF(CP1&gt;'Вводные данные'!$F$7,"N",(SUM('Вводные данные'!$G$184:$G$197)*'Вводные данные'!CO144))</f>
        <v>N</v>
      </c>
      <c r="CQ8" s="261" t="str">
        <f>IF(CQ1&gt;'Вводные данные'!$F$7,"N",(SUM('Вводные данные'!$G$184:$G$197)*'Вводные данные'!CP144))</f>
        <v>N</v>
      </c>
      <c r="CR8" s="261" t="str">
        <f>IF(CR1&gt;'Вводные данные'!$F$7,"N",(SUM('Вводные данные'!$G$184:$G$197)*'Вводные данные'!CQ144))</f>
        <v>N</v>
      </c>
      <c r="CS8" s="261" t="str">
        <f>IF(CS1&gt;'Вводные данные'!$F$7,"N",(SUM('Вводные данные'!$G$184:$G$197)*'Вводные данные'!CR144))</f>
        <v>N</v>
      </c>
      <c r="CT8" s="261" t="str">
        <f>IF(CT1&gt;'Вводные данные'!$F$7,"N",(SUM('Вводные данные'!$G$184:$G$197)*'Вводные данные'!CS144))</f>
        <v>N</v>
      </c>
      <c r="CU8" s="261" t="str">
        <f>IF(CU1&gt;'Вводные данные'!$F$7,"N",(SUM('Вводные данные'!$G$184:$G$197)*'Вводные данные'!CT144))</f>
        <v>N</v>
      </c>
      <c r="CV8" s="261" t="str">
        <f>IF(CV1&gt;'Вводные данные'!$F$7,"N",(SUM('Вводные данные'!$G$184:$G$197)*'Вводные данные'!CU144))</f>
        <v>N</v>
      </c>
      <c r="CW8" s="261" t="str">
        <f>IF(CW1&gt;'Вводные данные'!$F$7,"N",(SUM('Вводные данные'!$G$184:$G$197)*'Вводные данные'!CV144))</f>
        <v>N</v>
      </c>
      <c r="CX8" s="261" t="str">
        <f>IF(CX1&gt;'Вводные данные'!$F$7,"N",(SUM('Вводные данные'!$G$184:$G$197)*'Вводные данные'!CW144))</f>
        <v>N</v>
      </c>
      <c r="CY8" s="261" t="str">
        <f>IF(CY1&gt;'Вводные данные'!$F$7,"N",(SUM('Вводные данные'!$G$184:$G$197)*'Вводные данные'!CX144))</f>
        <v>N</v>
      </c>
      <c r="CZ8" s="261" t="str">
        <f>IF(CZ1&gt;'Вводные данные'!$F$7,"N",(SUM('Вводные данные'!$G$184:$G$197)*'Вводные данные'!CY144))</f>
        <v>N</v>
      </c>
      <c r="DA8" s="261" t="str">
        <f>IF(DA1&gt;'Вводные данные'!$F$7,"N",(SUM('Вводные данные'!$G$184:$G$197)*'Вводные данные'!CZ144))</f>
        <v>N</v>
      </c>
      <c r="DB8" s="261" t="str">
        <f>IF(DB1&gt;'Вводные данные'!$F$7,"N",(SUM('Вводные данные'!$G$184:$G$197)*'Вводные данные'!DA144))</f>
        <v>N</v>
      </c>
      <c r="DC8" s="261" t="str">
        <f>IF(DC1&gt;'Вводные данные'!$F$7,"N",(SUM('Вводные данные'!$G$184:$G$197)*'Вводные данные'!DB144))</f>
        <v>N</v>
      </c>
      <c r="DD8" s="261" t="str">
        <f>IF(DD1&gt;'Вводные данные'!$F$7,"N",(SUM('Вводные данные'!$G$184:$G$197)*'Вводные данные'!DC144))</f>
        <v>N</v>
      </c>
      <c r="DE8" s="261" t="str">
        <f>IF(DE1&gt;'Вводные данные'!$F$7,"N",(SUM('Вводные данные'!$G$184:$G$197)*'Вводные данные'!DD144))</f>
        <v>N</v>
      </c>
      <c r="DF8" s="261" t="str">
        <f>IF(DF1&gt;'Вводные данные'!$F$7,"N",(SUM('Вводные данные'!$G$184:$G$197)*'Вводные данные'!DE144))</f>
        <v>N</v>
      </c>
      <c r="DG8" s="261" t="str">
        <f>IF(DG1&gt;'Вводные данные'!$F$7,"N",(SUM('Вводные данные'!$G$184:$G$197)*'Вводные данные'!DF144))</f>
        <v>N</v>
      </c>
      <c r="DH8" s="261" t="str">
        <f>IF(DH1&gt;'Вводные данные'!$F$7,"N",(SUM('Вводные данные'!$G$184:$G$197)*'Вводные данные'!DG144))</f>
        <v>N</v>
      </c>
      <c r="DI8" s="261" t="str">
        <f>IF(DI1&gt;'Вводные данные'!$F$7,"N",(SUM('Вводные данные'!$G$184:$G$197)*'Вводные данные'!DH144))</f>
        <v>N</v>
      </c>
      <c r="DJ8" s="261" t="str">
        <f>IF(DJ1&gt;'Вводные данные'!$F$7,"N",(SUM('Вводные данные'!$G$184:$G$197)*'Вводные данные'!DI144))</f>
        <v>N</v>
      </c>
      <c r="DK8" s="261" t="str">
        <f>IF(DK1&gt;'Вводные данные'!$F$7,"N",(SUM('Вводные данные'!$G$184:$G$197)*'Вводные данные'!DJ144))</f>
        <v>N</v>
      </c>
      <c r="DL8" s="261" t="str">
        <f>IF(DL1&gt;'Вводные данные'!$F$7,"N",(SUM('Вводные данные'!$G$184:$G$197)*'Вводные данные'!DK144))</f>
        <v>N</v>
      </c>
      <c r="DM8" s="261" t="str">
        <f>IF(DM1&gt;'Вводные данные'!$F$7,"N",(SUM('Вводные данные'!$G$184:$G$197)*'Вводные данные'!DL144))</f>
        <v>N</v>
      </c>
      <c r="DN8" s="261" t="str">
        <f>IF(DN1&gt;'Вводные данные'!$F$7,"N",(SUM('Вводные данные'!$G$184:$G$197)*'Вводные данные'!DM144))</f>
        <v>N</v>
      </c>
      <c r="DO8" s="261" t="str">
        <f>IF(DO1&gt;'Вводные данные'!$F$7,"N",(SUM('Вводные данные'!$G$184:$G$197)*'Вводные данные'!DN144))</f>
        <v>N</v>
      </c>
      <c r="DP8" s="261" t="str">
        <f>IF(DP1&gt;'Вводные данные'!$F$7,"N",(SUM('Вводные данные'!$G$184:$G$197)*'Вводные данные'!DO144))</f>
        <v>N</v>
      </c>
      <c r="DQ8" s="261" t="str">
        <f>IF(DQ1&gt;'Вводные данные'!$F$7,"N",(SUM('Вводные данные'!$G$184:$G$197)*'Вводные данные'!DP144))</f>
        <v>N</v>
      </c>
      <c r="DR8" s="261" t="str">
        <f>IF(DR1&gt;'Вводные данные'!$F$7,"N",(SUM('Вводные данные'!$G$184:$G$197)*'Вводные данные'!DQ144))</f>
        <v>N</v>
      </c>
      <c r="DS8" s="261" t="str">
        <f>IF(DS1&gt;'Вводные данные'!$F$7,"N",(SUM('Вводные данные'!$G$184:$G$197)*'Вводные данные'!DR144))</f>
        <v>N</v>
      </c>
      <c r="DT8" s="261" t="str">
        <f>IF(DT1&gt;'Вводные данные'!$F$7,"N",(SUM('Вводные данные'!$G$184:$G$197)*'Вводные данные'!DS144))</f>
        <v>N</v>
      </c>
      <c r="DU8" s="261" t="str">
        <f>IF(DU1&gt;'Вводные данные'!$F$7,"N",(SUM('Вводные данные'!$G$184:$G$197)*'Вводные данные'!DT144))</f>
        <v>N</v>
      </c>
      <c r="DV8" s="261" t="str">
        <f>IF(DV1&gt;'Вводные данные'!$F$7,"N",(SUM('Вводные данные'!$G$184:$G$197)*'Вводные данные'!DU144))</f>
        <v>N</v>
      </c>
      <c r="DW8" s="261" t="str">
        <f>IF(DW1&gt;'Вводные данные'!$F$7,"N",(SUM('Вводные данные'!$G$184:$G$197)*'Вводные данные'!DV144))</f>
        <v>N</v>
      </c>
      <c r="DX8" s="261" t="str">
        <f>IF(DX1&gt;'Вводные данные'!$F$7,"N",(SUM('Вводные данные'!$G$184:$G$197)*'Вводные данные'!DW144))</f>
        <v>N</v>
      </c>
      <c r="DY8" s="261" t="str">
        <f>IF(DY1&gt;'Вводные данные'!$F$7,"N",(SUM('Вводные данные'!$G$184:$G$197)*'Вводные данные'!DX144))</f>
        <v>N</v>
      </c>
      <c r="DZ8" s="261" t="str">
        <f>IF(DZ1&gt;'Вводные данные'!$F$7,"N",(SUM('Вводные данные'!$G$184:$G$197)*'Вводные данные'!DY144))</f>
        <v>N</v>
      </c>
      <c r="EA8" s="261" t="str">
        <f>IF(EA1&gt;'Вводные данные'!$F$7,"N",(SUM('Вводные данные'!$G$184:$G$197)*'Вводные данные'!DZ144))</f>
        <v>N</v>
      </c>
      <c r="EB8" s="261" t="str">
        <f>IF(EB1&gt;'Вводные данные'!$F$7,"N",(SUM('Вводные данные'!$G$184:$G$197)*'Вводные данные'!EA144))</f>
        <v>N</v>
      </c>
      <c r="EC8" s="261" t="str">
        <f>IF(EC1&gt;'Вводные данные'!$F$7,"N",(SUM('Вводные данные'!$G$184:$G$197)*'Вводные данные'!EB144))</f>
        <v>N</v>
      </c>
      <c r="ED8" s="261" t="str">
        <f>IF(ED1&gt;'Вводные данные'!$F$7,"N",(SUM('Вводные данные'!$G$184:$G$197)*'Вводные данные'!EC144))</f>
        <v>N</v>
      </c>
      <c r="EE8" s="261" t="str">
        <f>IF(EE1&gt;'Вводные данные'!$F$7,"N",(SUM('Вводные данные'!$G$184:$G$197)*'Вводные данные'!ED144))</f>
        <v>N</v>
      </c>
      <c r="EF8" s="261" t="str">
        <f>IF(EF1&gt;'Вводные данные'!$F$7,"N",(SUM('Вводные данные'!$G$184:$G$197)*'Вводные данные'!EE144))</f>
        <v>N</v>
      </c>
      <c r="EG8" s="261" t="str">
        <f>IF(EG1&gt;'Вводные данные'!$F$7,"N",(SUM('Вводные данные'!$G$184:$G$197)*'Вводные данные'!EF144))</f>
        <v>N</v>
      </c>
      <c r="EH8" s="261" t="str">
        <f>IF(EH1&gt;'Вводные данные'!$F$7,"N",(SUM('Вводные данные'!$G$184:$G$197)*'Вводные данные'!EG144))</f>
        <v>N</v>
      </c>
      <c r="EI8" s="261" t="str">
        <f>IF(EI1&gt;'Вводные данные'!$F$7,"N",(SUM('Вводные данные'!$G$184:$G$197)*'Вводные данные'!EH144))</f>
        <v>N</v>
      </c>
      <c r="EJ8" s="261" t="str">
        <f>IF(EJ1&gt;'Вводные данные'!$F$7,"N",(SUM('Вводные данные'!$G$184:$G$197)*'Вводные данные'!EI144))</f>
        <v>N</v>
      </c>
      <c r="EK8" s="261" t="str">
        <f>IF(EK1&gt;'Вводные данные'!$F$7,"N",(SUM('Вводные данные'!$G$184:$G$197)*'Вводные данные'!EJ144))</f>
        <v>N</v>
      </c>
      <c r="EL8" s="261" t="str">
        <f>IF(EL1&gt;'Вводные данные'!$F$7,"N",(SUM('Вводные данные'!$G$184:$G$197)*'Вводные данные'!EK144))</f>
        <v>N</v>
      </c>
      <c r="EM8" s="261" t="str">
        <f>IF(EM1&gt;'Вводные данные'!$F$7,"N",(SUM('Вводные данные'!$G$184:$G$197)*'Вводные данные'!EL144))</f>
        <v>N</v>
      </c>
      <c r="EN8" s="261" t="str">
        <f>IF(EN1&gt;'Вводные данные'!$F$7,"N",(SUM('Вводные данные'!$G$184:$G$197)*'Вводные данные'!EM144))</f>
        <v>N</v>
      </c>
      <c r="EO8" s="261" t="str">
        <f>IF(EO1&gt;'Вводные данные'!$F$7,"N",(SUM('Вводные данные'!$G$184:$G$197)*'Вводные данные'!EN144))</f>
        <v>N</v>
      </c>
      <c r="EP8" s="261" t="str">
        <f>IF(EP1&gt;'Вводные данные'!$F$7,"N",(SUM('Вводные данные'!$G$184:$G$197)*'Вводные данные'!EO144))</f>
        <v>N</v>
      </c>
      <c r="EQ8" s="261" t="str">
        <f>IF(EQ1&gt;'Вводные данные'!$F$7,"N",(SUM('Вводные данные'!$G$184:$G$197)*'Вводные данные'!EP144))</f>
        <v>N</v>
      </c>
      <c r="ER8" s="261" t="str">
        <f>IF(ER1&gt;'Вводные данные'!$F$7,"N",(SUM('Вводные данные'!$G$184:$G$197)*'Вводные данные'!EQ144))</f>
        <v>N</v>
      </c>
      <c r="ES8" s="261" t="str">
        <f>IF(ES1&gt;'Вводные данные'!$F$7,"N",(SUM('Вводные данные'!$G$184:$G$197)*'Вводные данные'!ER144))</f>
        <v>N</v>
      </c>
      <c r="ET8" s="261" t="str">
        <f>IF(ET1&gt;'Вводные данные'!$F$7,"N",(SUM('Вводные данные'!$G$184:$G$197)*'Вводные данные'!ES144))</f>
        <v>N</v>
      </c>
      <c r="EU8" s="261" t="str">
        <f>IF(EU1&gt;'Вводные данные'!$F$7,"N",(SUM('Вводные данные'!$G$184:$G$197)*'Вводные данные'!ET144))</f>
        <v>N</v>
      </c>
      <c r="EV8" s="261" t="str">
        <f>IF(EV1&gt;'Вводные данные'!$F$7,"N",(SUM('Вводные данные'!$G$184:$G$197)*'Вводные данные'!EU144))</f>
        <v>N</v>
      </c>
      <c r="EW8" s="261" t="str">
        <f>IF(EW1&gt;'Вводные данные'!$F$7,"N",(SUM('Вводные данные'!$G$184:$G$197)*'Вводные данные'!EV144))</f>
        <v>N</v>
      </c>
    </row>
    <row r="9" spans="2:153" s="69" customFormat="1" ht="15" customHeight="1" x14ac:dyDescent="0.25">
      <c r="B9" s="336" t="s">
        <v>308</v>
      </c>
      <c r="C9" s="240">
        <f t="shared" si="0"/>
        <v>0</v>
      </c>
      <c r="D9" s="240">
        <f>IF(D1&gt;'Вводные данные'!$F$7,"N",(IF('Вводные данные'!$H$201=1,'Вводные данные'!$G$201*'Вводные данные'!C130,'Вводные данные'!$G$201)))</f>
        <v>0</v>
      </c>
      <c r="E9" s="240">
        <f>IF(E1&gt;'Вводные данные'!$F$7,"N",(IF('Вводные данные'!$H$201=1,'Вводные данные'!$G$201*'Вводные данные'!D130,'Вводные данные'!$G$201)))</f>
        <v>0</v>
      </c>
      <c r="F9" s="240">
        <f>IF(F1&gt;'Вводные данные'!$F$7,"N",(IF('Вводные данные'!$H$201=1,'Вводные данные'!$G$201*'Вводные данные'!E130,'Вводные данные'!$G$201)))</f>
        <v>0</v>
      </c>
      <c r="G9" s="240">
        <f>IF(G1&gt;'Вводные данные'!$F$7,"N",(IF('Вводные данные'!$H$201=1,'Вводные данные'!$G$201*'Вводные данные'!F130,'Вводные данные'!$G$201)))</f>
        <v>0</v>
      </c>
      <c r="H9" s="240">
        <f>IF(H1&gt;'Вводные данные'!$F$7,"N",(IF('Вводные данные'!$H$201=1,'Вводные данные'!$G$201*'Вводные данные'!G130,'Вводные данные'!$G$201)))</f>
        <v>0</v>
      </c>
      <c r="I9" s="240">
        <f>IF(I1&gt;'Вводные данные'!$F$7,"N",(IF('Вводные данные'!$H$201=1,'Вводные данные'!$G$201*'Вводные данные'!H130,'Вводные данные'!$G$201)))</f>
        <v>0</v>
      </c>
      <c r="J9" s="240">
        <f>IF(J1&gt;'Вводные данные'!$F$7,"N",(IF('Вводные данные'!$H$201=1,'Вводные данные'!$G$201*'Вводные данные'!I130,'Вводные данные'!$G$201)))</f>
        <v>0</v>
      </c>
      <c r="K9" s="240">
        <f>IF(K1&gt;'Вводные данные'!$F$7,"N",(IF('Вводные данные'!$H$201=1,'Вводные данные'!$G$201*'Вводные данные'!J130,'Вводные данные'!$G$201)))</f>
        <v>0</v>
      </c>
      <c r="L9" s="240">
        <f>IF(L1&gt;'Вводные данные'!$F$7,"N",(IF('Вводные данные'!$H$201=1,'Вводные данные'!$G$201*'Вводные данные'!K130,'Вводные данные'!$G$201)))</f>
        <v>0</v>
      </c>
      <c r="M9" s="261">
        <f>IF(M1&gt;'Вводные данные'!$F$7,"N",(IF('Вводные данные'!$H$201=1,'Вводные данные'!$G$201*'Вводные данные'!L130,'Вводные данные'!$G$201)))</f>
        <v>0</v>
      </c>
      <c r="N9" s="261">
        <f>IF(N1&gt;'Вводные данные'!$F$7,"N",(IF('Вводные данные'!$H$201=1,'Вводные данные'!$G$201*'Вводные данные'!M130,'Вводные данные'!$G$201)))</f>
        <v>0</v>
      </c>
      <c r="O9" s="261">
        <f>IF(O1&gt;'Вводные данные'!$F$7,"N",(IF('Вводные данные'!$H$201=1,'Вводные данные'!$G$201*'Вводные данные'!N130,'Вводные данные'!$G$201)))</f>
        <v>0</v>
      </c>
      <c r="P9" s="261">
        <f>IF(P1&gt;'Вводные данные'!$F$7,"N",(IF('Вводные данные'!$H$201=1,'Вводные данные'!$G$201*'Вводные данные'!O130,'Вводные данные'!$G$201)))</f>
        <v>0</v>
      </c>
      <c r="Q9" s="261">
        <f>IF(Q1&gt;'Вводные данные'!$F$7,"N",(IF('Вводные данные'!$H$201=1,'Вводные данные'!$G$201*'Вводные данные'!P130,'Вводные данные'!$G$201)))</f>
        <v>0</v>
      </c>
      <c r="R9" s="261">
        <f>IF(R1&gt;'Вводные данные'!$F$7,"N",(IF('Вводные данные'!$H$201=1,'Вводные данные'!$G$201*'Вводные данные'!Q130,'Вводные данные'!$G$201)))</f>
        <v>0</v>
      </c>
      <c r="S9" s="261">
        <f>IF(S1&gt;'Вводные данные'!$F$7,"N",(IF('Вводные данные'!$H$201=1,'Вводные данные'!$G$201*'Вводные данные'!R130,'Вводные данные'!$G$201)))</f>
        <v>0</v>
      </c>
      <c r="T9" s="261">
        <f>IF(T1&gt;'Вводные данные'!$F$7,"N",(IF('Вводные данные'!$H$201=1,'Вводные данные'!$G$201*'Вводные данные'!S130,'Вводные данные'!$G$201)))</f>
        <v>0</v>
      </c>
      <c r="U9" s="261">
        <f>IF(U1&gt;'Вводные данные'!$F$7,"N",(IF('Вводные данные'!$H$201=1,'Вводные данные'!$G$201*'Вводные данные'!T130,'Вводные данные'!$G$201)))</f>
        <v>0</v>
      </c>
      <c r="V9" s="261">
        <f>IF(V1&gt;'Вводные данные'!$F$7,"N",(IF('Вводные данные'!$H$201=1,'Вводные данные'!$G$201*'Вводные данные'!U130,'Вводные данные'!$G$201)))</f>
        <v>0</v>
      </c>
      <c r="W9" s="261">
        <f>IF(W1&gt;'Вводные данные'!$F$7,"N",(IF('Вводные данные'!$H$201=1,'Вводные данные'!$G$201*'Вводные данные'!V130,'Вводные данные'!$G$201)))</f>
        <v>0</v>
      </c>
      <c r="X9" s="261" t="str">
        <f>IF(X1&gt;'Вводные данные'!$F$7,"N",(IF('Вводные данные'!$H$201=1,'Вводные данные'!$G$201*'Вводные данные'!W130,'Вводные данные'!$G$201)))</f>
        <v>N</v>
      </c>
      <c r="Y9" s="261" t="str">
        <f>IF(Y1&gt;'Вводные данные'!$F$7,"N",(IF('Вводные данные'!$H$201=1,'Вводные данные'!$G$201*'Вводные данные'!X130,'Вводные данные'!$G$201)))</f>
        <v>N</v>
      </c>
      <c r="Z9" s="261" t="str">
        <f>IF(Z1&gt;'Вводные данные'!$F$7,"N",(IF('Вводные данные'!$H$201=1,'Вводные данные'!$G$201*'Вводные данные'!Y130,'Вводные данные'!$G$201)))</f>
        <v>N</v>
      </c>
      <c r="AA9" s="261" t="str">
        <f>IF(AA1&gt;'Вводные данные'!$F$7,"N",(IF('Вводные данные'!$H$201=1,'Вводные данные'!$G$201*'Вводные данные'!Z130,'Вводные данные'!$G$201)))</f>
        <v>N</v>
      </c>
      <c r="AB9" s="261" t="str">
        <f>IF(AB1&gt;'Вводные данные'!$F$7,"N",(IF('Вводные данные'!$H$201=1,'Вводные данные'!$G$201*'Вводные данные'!AA130,'Вводные данные'!$G$201)))</f>
        <v>N</v>
      </c>
      <c r="AC9" s="261" t="str">
        <f>IF(AC1&gt;'Вводные данные'!$F$7,"N",(IF('Вводные данные'!$H$201=1,'Вводные данные'!$G$201*'Вводные данные'!AB130,'Вводные данные'!$G$201)))</f>
        <v>N</v>
      </c>
      <c r="AD9" s="261" t="str">
        <f>IF(AD1&gt;'Вводные данные'!$F$7,"N",(IF('Вводные данные'!$H$201=1,'Вводные данные'!$G$201*'Вводные данные'!AC130,'Вводные данные'!$G$201)))</f>
        <v>N</v>
      </c>
      <c r="AE9" s="261" t="str">
        <f>IF(AE1&gt;'Вводные данные'!$F$7,"N",(IF('Вводные данные'!$H$201=1,'Вводные данные'!$G$201*'Вводные данные'!AD130,'Вводные данные'!$G$201)))</f>
        <v>N</v>
      </c>
      <c r="AF9" s="261" t="str">
        <f>IF(AF1&gt;'Вводные данные'!$F$7,"N",(IF('Вводные данные'!$H$201=1,'Вводные данные'!$G$201*'Вводные данные'!AE130,'Вводные данные'!$G$201)))</f>
        <v>N</v>
      </c>
      <c r="AG9" s="261" t="str">
        <f>IF(AG1&gt;'Вводные данные'!$F$7,"N",(IF('Вводные данные'!$H$201=1,'Вводные данные'!$G$201*'Вводные данные'!AF130,'Вводные данные'!$G$201)))</f>
        <v>N</v>
      </c>
      <c r="AH9" s="261" t="str">
        <f>IF(AH1&gt;'Вводные данные'!$F$7,"N",(IF('Вводные данные'!$H$201=1,'Вводные данные'!$G$201*'Вводные данные'!AG130,'Вводные данные'!$G$201)))</f>
        <v>N</v>
      </c>
      <c r="AI9" s="261" t="str">
        <f>IF(AI1&gt;'Вводные данные'!$F$7,"N",(IF('Вводные данные'!$H$201=1,'Вводные данные'!$G$201*'Вводные данные'!AH130,'Вводные данные'!$G$201)))</f>
        <v>N</v>
      </c>
      <c r="AJ9" s="261" t="str">
        <f>IF(AJ1&gt;'Вводные данные'!$F$7,"N",(IF('Вводные данные'!$H$201=1,'Вводные данные'!$G$201*'Вводные данные'!AI130,'Вводные данные'!$G$201)))</f>
        <v>N</v>
      </c>
      <c r="AK9" s="261" t="str">
        <f>IF(AK1&gt;'Вводные данные'!$F$7,"N",(IF('Вводные данные'!$H$201=1,'Вводные данные'!$G$201*'Вводные данные'!AJ130,'Вводные данные'!$G$201)))</f>
        <v>N</v>
      </c>
      <c r="AL9" s="261" t="str">
        <f>IF(AL1&gt;'Вводные данные'!$F$7,"N",(IF('Вводные данные'!$H$201=1,'Вводные данные'!$G$201*'Вводные данные'!AK130,'Вводные данные'!$G$201)))</f>
        <v>N</v>
      </c>
      <c r="AM9" s="261" t="str">
        <f>IF(AM1&gt;'Вводные данные'!$F$7,"N",(IF('Вводные данные'!$H$201=1,'Вводные данные'!$G$201*'Вводные данные'!AL130,'Вводные данные'!$G$201)))</f>
        <v>N</v>
      </c>
      <c r="AN9" s="261" t="str">
        <f>IF(AN1&gt;'Вводные данные'!$F$7,"N",(IF('Вводные данные'!$H$201=1,'Вводные данные'!$G$201*'Вводные данные'!AM130,'Вводные данные'!$G$201)))</f>
        <v>N</v>
      </c>
      <c r="AO9" s="261" t="str">
        <f>IF(AO1&gt;'Вводные данные'!$F$7,"N",(IF('Вводные данные'!$H$201=1,'Вводные данные'!$G$201*'Вводные данные'!AN130,'Вводные данные'!$G$201)))</f>
        <v>N</v>
      </c>
      <c r="AP9" s="261" t="str">
        <f>IF(AP1&gt;'Вводные данные'!$F$7,"N",(IF('Вводные данные'!$H$201=1,'Вводные данные'!$G$201*'Вводные данные'!AO130,'Вводные данные'!$G$201)))</f>
        <v>N</v>
      </c>
      <c r="AQ9" s="261" t="str">
        <f>IF(AQ1&gt;'Вводные данные'!$F$7,"N",(IF('Вводные данные'!$H$201=1,'Вводные данные'!$G$201*'Вводные данные'!AP130,'Вводные данные'!$G$201)))</f>
        <v>N</v>
      </c>
      <c r="AR9" s="261" t="str">
        <f>IF(AR1&gt;'Вводные данные'!$F$7,"N",(IF('Вводные данные'!$H$201=1,'Вводные данные'!$G$201*'Вводные данные'!AQ130,'Вводные данные'!$G$201)))</f>
        <v>N</v>
      </c>
      <c r="AS9" s="261" t="str">
        <f>IF(AS1&gt;'Вводные данные'!$F$7,"N",(IF('Вводные данные'!$H$201=1,'Вводные данные'!$G$201*'Вводные данные'!AR130,'Вводные данные'!$G$201)))</f>
        <v>N</v>
      </c>
      <c r="AT9" s="261" t="str">
        <f>IF(AT1&gt;'Вводные данные'!$F$7,"N",(IF('Вводные данные'!$H$201=1,'Вводные данные'!$G$201*'Вводные данные'!AS130,'Вводные данные'!$G$201)))</f>
        <v>N</v>
      </c>
      <c r="AU9" s="261" t="str">
        <f>IF(AU1&gt;'Вводные данные'!$F$7,"N",(IF('Вводные данные'!$H$201=1,'Вводные данные'!$G$201*'Вводные данные'!AT130,'Вводные данные'!$G$201)))</f>
        <v>N</v>
      </c>
      <c r="AV9" s="261" t="str">
        <f>IF(AV1&gt;'Вводные данные'!$F$7,"N",(IF('Вводные данные'!$H$201=1,'Вводные данные'!$G$201*'Вводные данные'!AU130,'Вводные данные'!$G$201)))</f>
        <v>N</v>
      </c>
      <c r="AW9" s="261" t="str">
        <f>IF(AW1&gt;'Вводные данные'!$F$7,"N",(IF('Вводные данные'!$H$201=1,'Вводные данные'!$G$201*'Вводные данные'!AV130,'Вводные данные'!$G$201)))</f>
        <v>N</v>
      </c>
      <c r="AX9" s="261" t="str">
        <f>IF(AX1&gt;'Вводные данные'!$F$7,"N",(IF('Вводные данные'!$H$201=1,'Вводные данные'!$G$201*'Вводные данные'!AW130,'Вводные данные'!$G$201)))</f>
        <v>N</v>
      </c>
      <c r="AY9" s="261" t="str">
        <f>IF(AY1&gt;'Вводные данные'!$F$7,"N",(IF('Вводные данные'!$H$201=1,'Вводные данные'!$G$201*'Вводные данные'!AX130,'Вводные данные'!$G$201)))</f>
        <v>N</v>
      </c>
      <c r="AZ9" s="261" t="str">
        <f>IF(AZ1&gt;'Вводные данные'!$F$7,"N",(IF('Вводные данные'!$H$201=1,'Вводные данные'!$G$201*'Вводные данные'!AY130,'Вводные данные'!$G$201)))</f>
        <v>N</v>
      </c>
      <c r="BA9" s="261" t="str">
        <f>IF(BA1&gt;'Вводные данные'!$F$7,"N",(IF('Вводные данные'!$H$201=1,'Вводные данные'!$G$201*'Вводные данные'!AZ130,'Вводные данные'!$G$201)))</f>
        <v>N</v>
      </c>
      <c r="BB9" s="261" t="str">
        <f>IF(BB1&gt;'Вводные данные'!$F$7,"N",(IF('Вводные данные'!$H$201=1,'Вводные данные'!$G$201*'Вводные данные'!BA130,'Вводные данные'!$G$201)))</f>
        <v>N</v>
      </c>
      <c r="BC9" s="261" t="str">
        <f>IF(BC1&gt;'Вводные данные'!$F$7,"N",(IF('Вводные данные'!$H$201=1,'Вводные данные'!$G$201*'Вводные данные'!BB130,'Вводные данные'!$G$201)))</f>
        <v>N</v>
      </c>
      <c r="BD9" s="261" t="str">
        <f>IF(BD1&gt;'Вводные данные'!$F$7,"N",(IF('Вводные данные'!$H$201=1,'Вводные данные'!$G$201*'Вводные данные'!BC130,'Вводные данные'!$G$201)))</f>
        <v>N</v>
      </c>
      <c r="BE9" s="261" t="str">
        <f>IF(BE1&gt;'Вводные данные'!$F$7,"N",(IF('Вводные данные'!$H$201=1,'Вводные данные'!$G$201*'Вводные данные'!BD130,'Вводные данные'!$G$201)))</f>
        <v>N</v>
      </c>
      <c r="BF9" s="261" t="str">
        <f>IF(BF1&gt;'Вводные данные'!$F$7,"N",(IF('Вводные данные'!$H$201=1,'Вводные данные'!$G$201*'Вводные данные'!BE130,'Вводные данные'!$G$201)))</f>
        <v>N</v>
      </c>
      <c r="BG9" s="261" t="str">
        <f>IF(BG1&gt;'Вводные данные'!$F$7,"N",(IF('Вводные данные'!$H$201=1,'Вводные данные'!$G$201*'Вводные данные'!BF130,'Вводные данные'!$G$201)))</f>
        <v>N</v>
      </c>
      <c r="BH9" s="261" t="str">
        <f>IF(BH1&gt;'Вводные данные'!$F$7,"N",(IF('Вводные данные'!$H$201=1,'Вводные данные'!$G$201*'Вводные данные'!BG130,'Вводные данные'!$G$201)))</f>
        <v>N</v>
      </c>
      <c r="BI9" s="261" t="str">
        <f>IF(BI1&gt;'Вводные данные'!$F$7,"N",(IF('Вводные данные'!$H$201=1,'Вводные данные'!$G$201*'Вводные данные'!BH130,'Вводные данные'!$G$201)))</f>
        <v>N</v>
      </c>
      <c r="BJ9" s="261" t="str">
        <f>IF(BJ1&gt;'Вводные данные'!$F$7,"N",(IF('Вводные данные'!$H$201=1,'Вводные данные'!$G$201*'Вводные данные'!BI130,'Вводные данные'!$G$201)))</f>
        <v>N</v>
      </c>
      <c r="BK9" s="261" t="str">
        <f>IF(BK1&gt;'Вводные данные'!$F$7,"N",(IF('Вводные данные'!$H$201=1,'Вводные данные'!$G$201*'Вводные данные'!BJ130,'Вводные данные'!$G$201)))</f>
        <v>N</v>
      </c>
      <c r="BL9" s="261" t="str">
        <f>IF(BL1&gt;'Вводные данные'!$F$7,"N",(IF('Вводные данные'!$H$201=1,'Вводные данные'!$G$201*'Вводные данные'!BK130,'Вводные данные'!$G$201)))</f>
        <v>N</v>
      </c>
      <c r="BM9" s="261" t="str">
        <f>IF(BM1&gt;'Вводные данные'!$F$7,"N",(IF('Вводные данные'!$H$201=1,'Вводные данные'!$G$201*'Вводные данные'!BL130,'Вводные данные'!$G$201)))</f>
        <v>N</v>
      </c>
      <c r="BN9" s="261" t="str">
        <f>IF(BN1&gt;'Вводные данные'!$F$7,"N",(IF('Вводные данные'!$H$201=1,'Вводные данные'!$G$201*'Вводные данные'!BM130,'Вводные данные'!$G$201)))</f>
        <v>N</v>
      </c>
      <c r="BO9" s="261" t="str">
        <f>IF(BO1&gt;'Вводные данные'!$F$7,"N",(IF('Вводные данные'!$H$201=1,'Вводные данные'!$G$201*'Вводные данные'!BN130,'Вводные данные'!$G$201)))</f>
        <v>N</v>
      </c>
      <c r="BP9" s="261" t="str">
        <f>IF(BP1&gt;'Вводные данные'!$F$7,"N",(IF('Вводные данные'!$H$201=1,'Вводные данные'!$G$201*'Вводные данные'!BO130,'Вводные данные'!$G$201)))</f>
        <v>N</v>
      </c>
      <c r="BQ9" s="261" t="str">
        <f>IF(BQ1&gt;'Вводные данные'!$F$7,"N",(IF('Вводные данные'!$H$201=1,'Вводные данные'!$G$201*'Вводные данные'!BP130,'Вводные данные'!$G$201)))</f>
        <v>N</v>
      </c>
      <c r="BR9" s="261" t="str">
        <f>IF(BR1&gt;'Вводные данные'!$F$7,"N",(IF('Вводные данные'!$H$201=1,'Вводные данные'!$G$201*'Вводные данные'!BQ130,'Вводные данные'!$G$201)))</f>
        <v>N</v>
      </c>
      <c r="BS9" s="261" t="str">
        <f>IF(BS1&gt;'Вводные данные'!$F$7,"N",(IF('Вводные данные'!$H$201=1,'Вводные данные'!$G$201*'Вводные данные'!BR130,'Вводные данные'!$G$201)))</f>
        <v>N</v>
      </c>
      <c r="BT9" s="261" t="str">
        <f>IF(BT1&gt;'Вводные данные'!$F$7,"N",(IF('Вводные данные'!$H$201=1,'Вводные данные'!$G$201*'Вводные данные'!BS130,'Вводные данные'!$G$201)))</f>
        <v>N</v>
      </c>
      <c r="BU9" s="261" t="str">
        <f>IF(BU1&gt;'Вводные данные'!$F$7,"N",(IF('Вводные данные'!$H$201=1,'Вводные данные'!$G$201*'Вводные данные'!BT130,'Вводные данные'!$G$201)))</f>
        <v>N</v>
      </c>
      <c r="BV9" s="261" t="str">
        <f>IF(BV1&gt;'Вводные данные'!$F$7,"N",(IF('Вводные данные'!$H$201=1,'Вводные данные'!$G$201*'Вводные данные'!BU130,'Вводные данные'!$G$201)))</f>
        <v>N</v>
      </c>
      <c r="BW9" s="261" t="str">
        <f>IF(BW1&gt;'Вводные данные'!$F$7,"N",(IF('Вводные данные'!$H$201=1,'Вводные данные'!$G$201*'Вводные данные'!BV130,'Вводные данные'!$G$201)))</f>
        <v>N</v>
      </c>
      <c r="BX9" s="261" t="str">
        <f>IF(BX1&gt;'Вводные данные'!$F$7,"N",(IF('Вводные данные'!$H$201=1,'Вводные данные'!$G$201*'Вводные данные'!BW130,'Вводные данные'!$G$201)))</f>
        <v>N</v>
      </c>
      <c r="BY9" s="261" t="str">
        <f>IF(BY1&gt;'Вводные данные'!$F$7,"N",(IF('Вводные данные'!$H$201=1,'Вводные данные'!$G$201*'Вводные данные'!BX130,'Вводные данные'!$G$201)))</f>
        <v>N</v>
      </c>
      <c r="BZ9" s="261" t="str">
        <f>IF(BZ1&gt;'Вводные данные'!$F$7,"N",(IF('Вводные данные'!$H$201=1,'Вводные данные'!$G$201*'Вводные данные'!BY130,'Вводные данные'!$G$201)))</f>
        <v>N</v>
      </c>
      <c r="CA9" s="261" t="str">
        <f>IF(CA1&gt;'Вводные данные'!$F$7,"N",(IF('Вводные данные'!$H$201=1,'Вводные данные'!$G$201*'Вводные данные'!BZ130,'Вводные данные'!$G$201)))</f>
        <v>N</v>
      </c>
      <c r="CB9" s="261" t="str">
        <f>IF(CB1&gt;'Вводные данные'!$F$7,"N",(IF('Вводные данные'!$H$201=1,'Вводные данные'!$G$201*'Вводные данные'!CA130,'Вводные данные'!$G$201)))</f>
        <v>N</v>
      </c>
      <c r="CC9" s="261" t="str">
        <f>IF(CC1&gt;'Вводные данные'!$F$7,"N",(IF('Вводные данные'!$H$201=1,'Вводные данные'!$G$201*'Вводные данные'!CB130,'Вводные данные'!$G$201)))</f>
        <v>N</v>
      </c>
      <c r="CD9" s="261" t="str">
        <f>IF(CD1&gt;'Вводные данные'!$F$7,"N",(IF('Вводные данные'!$H$201=1,'Вводные данные'!$G$201*'Вводные данные'!CC130,'Вводные данные'!$G$201)))</f>
        <v>N</v>
      </c>
      <c r="CE9" s="261" t="str">
        <f>IF(CE1&gt;'Вводные данные'!$F$7,"N",(IF('Вводные данные'!$H$201=1,'Вводные данные'!$G$201*'Вводные данные'!CD130,'Вводные данные'!$G$201)))</f>
        <v>N</v>
      </c>
      <c r="CF9" s="261" t="str">
        <f>IF(CF1&gt;'Вводные данные'!$F$7,"N",(IF('Вводные данные'!$H$201=1,'Вводные данные'!$G$201*'Вводные данные'!CE130,'Вводные данные'!$G$201)))</f>
        <v>N</v>
      </c>
      <c r="CG9" s="261" t="str">
        <f>IF(CG1&gt;'Вводные данные'!$F$7,"N",(IF('Вводные данные'!$H$201=1,'Вводные данные'!$G$201*'Вводные данные'!CF130,'Вводные данные'!$G$201)))</f>
        <v>N</v>
      </c>
      <c r="CH9" s="261" t="str">
        <f>IF(CH1&gt;'Вводные данные'!$F$7,"N",(IF('Вводные данные'!$H$201=1,'Вводные данные'!$G$201*'Вводные данные'!CG130,'Вводные данные'!$G$201)))</f>
        <v>N</v>
      </c>
      <c r="CI9" s="261" t="str">
        <f>IF(CI1&gt;'Вводные данные'!$F$7,"N",(IF('Вводные данные'!$H$201=1,'Вводные данные'!$G$201*'Вводные данные'!CH130,'Вводные данные'!$G$201)))</f>
        <v>N</v>
      </c>
      <c r="CJ9" s="261" t="str">
        <f>IF(CJ1&gt;'Вводные данные'!$F$7,"N",(IF('Вводные данные'!$H$201=1,'Вводные данные'!$G$201*'Вводные данные'!CI130,'Вводные данные'!$G$201)))</f>
        <v>N</v>
      </c>
      <c r="CK9" s="261" t="str">
        <f>IF(CK1&gt;'Вводные данные'!$F$7,"N",(IF('Вводные данные'!$H$201=1,'Вводные данные'!$G$201*'Вводные данные'!CJ130,'Вводные данные'!$G$201)))</f>
        <v>N</v>
      </c>
      <c r="CL9" s="261" t="str">
        <f>IF(CL1&gt;'Вводные данные'!$F$7,"N",(IF('Вводные данные'!$H$201=1,'Вводные данные'!$G$201*'Вводные данные'!CK130,'Вводные данные'!$G$201)))</f>
        <v>N</v>
      </c>
      <c r="CM9" s="261" t="str">
        <f>IF(CM1&gt;'Вводные данные'!$F$7,"N",(IF('Вводные данные'!$H$201=1,'Вводные данные'!$G$201*'Вводные данные'!CL130,'Вводные данные'!$G$201)))</f>
        <v>N</v>
      </c>
      <c r="CN9" s="261" t="str">
        <f>IF(CN1&gt;'Вводные данные'!$F$7,"N",(IF('Вводные данные'!$H$201=1,'Вводные данные'!$G$201*'Вводные данные'!CM130,'Вводные данные'!$G$201)))</f>
        <v>N</v>
      </c>
      <c r="CO9" s="261" t="str">
        <f>IF(CO1&gt;'Вводные данные'!$F$7,"N",(IF('Вводные данные'!$H$201=1,'Вводные данные'!$G$201*'Вводные данные'!CN130,'Вводные данные'!$G$201)))</f>
        <v>N</v>
      </c>
      <c r="CP9" s="261" t="str">
        <f>IF(CP1&gt;'Вводные данные'!$F$7,"N",(IF('Вводные данные'!$H$201=1,'Вводные данные'!$G$201*'Вводные данные'!CO130,'Вводные данные'!$G$201)))</f>
        <v>N</v>
      </c>
      <c r="CQ9" s="261" t="str">
        <f>IF(CQ1&gt;'Вводные данные'!$F$7,"N",(IF('Вводные данные'!$H$201=1,'Вводные данные'!$G$201*'Вводные данные'!CP130,'Вводные данные'!$G$201)))</f>
        <v>N</v>
      </c>
      <c r="CR9" s="261" t="str">
        <f>IF(CR1&gt;'Вводные данные'!$F$7,"N",(IF('Вводные данные'!$H$201=1,'Вводные данные'!$G$201*'Вводные данные'!CQ130,'Вводные данные'!$G$201)))</f>
        <v>N</v>
      </c>
      <c r="CS9" s="261" t="str">
        <f>IF(CS1&gt;'Вводные данные'!$F$7,"N",(IF('Вводные данные'!$H$201=1,'Вводные данные'!$G$201*'Вводные данные'!CR130,'Вводные данные'!$G$201)))</f>
        <v>N</v>
      </c>
      <c r="CT9" s="261" t="str">
        <f>IF(CT1&gt;'Вводные данные'!$F$7,"N",(IF('Вводные данные'!$H$201=1,'Вводные данные'!$G$201*'Вводные данные'!CS130,'Вводные данные'!$G$201)))</f>
        <v>N</v>
      </c>
      <c r="CU9" s="261" t="str">
        <f>IF(CU1&gt;'Вводные данные'!$F$7,"N",(IF('Вводные данные'!$H$201=1,'Вводные данные'!$G$201*'Вводные данные'!CT130,'Вводные данные'!$G$201)))</f>
        <v>N</v>
      </c>
      <c r="CV9" s="261" t="str">
        <f>IF(CV1&gt;'Вводные данные'!$F$7,"N",(IF('Вводные данные'!$H$201=1,'Вводные данные'!$G$201*'Вводные данные'!CU130,'Вводные данные'!$G$201)))</f>
        <v>N</v>
      </c>
      <c r="CW9" s="261" t="str">
        <f>IF(CW1&gt;'Вводные данные'!$F$7,"N",(IF('Вводные данные'!$H$201=1,'Вводные данные'!$G$201*'Вводные данные'!CV130,'Вводные данные'!$G$201)))</f>
        <v>N</v>
      </c>
      <c r="CX9" s="261" t="str">
        <f>IF(CX1&gt;'Вводные данные'!$F$7,"N",(IF('Вводные данные'!$H$201=1,'Вводные данные'!$G$201*'Вводные данные'!CW130,'Вводные данные'!$G$201)))</f>
        <v>N</v>
      </c>
      <c r="CY9" s="261" t="str">
        <f>IF(CY1&gt;'Вводные данные'!$F$7,"N",(IF('Вводные данные'!$H$201=1,'Вводные данные'!$G$201*'Вводные данные'!CX130,'Вводные данные'!$G$201)))</f>
        <v>N</v>
      </c>
      <c r="CZ9" s="261" t="str">
        <f>IF(CZ1&gt;'Вводные данные'!$F$7,"N",(IF('Вводные данные'!$H$201=1,'Вводные данные'!$G$201*'Вводные данные'!CY130,'Вводные данные'!$G$201)))</f>
        <v>N</v>
      </c>
      <c r="DA9" s="261" t="str">
        <f>IF(DA1&gt;'Вводные данные'!$F$7,"N",(IF('Вводные данные'!$H$201=1,'Вводные данные'!$G$201*'Вводные данные'!CZ130,'Вводные данные'!$G$201)))</f>
        <v>N</v>
      </c>
      <c r="DB9" s="261" t="str">
        <f>IF(DB1&gt;'Вводные данные'!$F$7,"N",(IF('Вводные данные'!$H$201=1,'Вводные данные'!$G$201*'Вводные данные'!DA130,'Вводные данные'!$G$201)))</f>
        <v>N</v>
      </c>
      <c r="DC9" s="261" t="str">
        <f>IF(DC1&gt;'Вводные данные'!$F$7,"N",(IF('Вводные данные'!$H$201=1,'Вводные данные'!$G$201*'Вводные данные'!DB130,'Вводные данные'!$G$201)))</f>
        <v>N</v>
      </c>
      <c r="DD9" s="261" t="str">
        <f>IF(DD1&gt;'Вводные данные'!$F$7,"N",(IF('Вводные данные'!$H$201=1,'Вводные данные'!$G$201*'Вводные данные'!DC130,'Вводные данные'!$G$201)))</f>
        <v>N</v>
      </c>
      <c r="DE9" s="261" t="str">
        <f>IF(DE1&gt;'Вводные данные'!$F$7,"N",(IF('Вводные данные'!$H$201=1,'Вводные данные'!$G$201*'Вводные данные'!DD130,'Вводные данные'!$G$201)))</f>
        <v>N</v>
      </c>
      <c r="DF9" s="261" t="str">
        <f>IF(DF1&gt;'Вводные данные'!$F$7,"N",(IF('Вводные данные'!$H$201=1,'Вводные данные'!$G$201*'Вводные данные'!DE130,'Вводные данные'!$G$201)))</f>
        <v>N</v>
      </c>
      <c r="DG9" s="261" t="str">
        <f>IF(DG1&gt;'Вводные данные'!$F$7,"N",(IF('Вводные данные'!$H$201=1,'Вводные данные'!$G$201*'Вводные данные'!DF130,'Вводные данные'!$G$201)))</f>
        <v>N</v>
      </c>
      <c r="DH9" s="261" t="str">
        <f>IF(DH1&gt;'Вводные данные'!$F$7,"N",(IF('Вводные данные'!$H$201=1,'Вводные данные'!$G$201*'Вводные данные'!DG130,'Вводные данные'!$G$201)))</f>
        <v>N</v>
      </c>
      <c r="DI9" s="261" t="str">
        <f>IF(DI1&gt;'Вводные данные'!$F$7,"N",(IF('Вводные данные'!$H$201=1,'Вводные данные'!$G$201*'Вводные данные'!DH130,'Вводные данные'!$G$201)))</f>
        <v>N</v>
      </c>
      <c r="DJ9" s="261" t="str">
        <f>IF(DJ1&gt;'Вводные данные'!$F$7,"N",(IF('Вводные данные'!$H$201=1,'Вводные данные'!$G$201*'Вводные данные'!DI130,'Вводные данные'!$G$201)))</f>
        <v>N</v>
      </c>
      <c r="DK9" s="261" t="str">
        <f>IF(DK1&gt;'Вводные данные'!$F$7,"N",(IF('Вводные данные'!$H$201=1,'Вводные данные'!$G$201*'Вводные данные'!DJ130,'Вводные данные'!$G$201)))</f>
        <v>N</v>
      </c>
      <c r="DL9" s="261" t="str">
        <f>IF(DL1&gt;'Вводные данные'!$F$7,"N",(IF('Вводные данные'!$H$201=1,'Вводные данные'!$G$201*'Вводные данные'!DK130,'Вводные данные'!$G$201)))</f>
        <v>N</v>
      </c>
      <c r="DM9" s="261" t="str">
        <f>IF(DM1&gt;'Вводные данные'!$F$7,"N",(IF('Вводные данные'!$H$201=1,'Вводные данные'!$G$201*'Вводные данные'!DL130,'Вводные данные'!$G$201)))</f>
        <v>N</v>
      </c>
      <c r="DN9" s="261" t="str">
        <f>IF(DN1&gt;'Вводные данные'!$F$7,"N",(IF('Вводные данные'!$H$201=1,'Вводные данные'!$G$201*'Вводные данные'!DM130,'Вводные данные'!$G$201)))</f>
        <v>N</v>
      </c>
      <c r="DO9" s="261" t="str">
        <f>IF(DO1&gt;'Вводные данные'!$F$7,"N",(IF('Вводные данные'!$H$201=1,'Вводные данные'!$G$201*'Вводные данные'!DN130,'Вводные данные'!$G$201)))</f>
        <v>N</v>
      </c>
      <c r="DP9" s="261" t="str">
        <f>IF(DP1&gt;'Вводные данные'!$F$7,"N",(IF('Вводные данные'!$H$201=1,'Вводные данные'!$G$201*'Вводные данные'!DO130,'Вводные данные'!$G$201)))</f>
        <v>N</v>
      </c>
      <c r="DQ9" s="261" t="str">
        <f>IF(DQ1&gt;'Вводные данные'!$F$7,"N",(IF('Вводные данные'!$H$201=1,'Вводные данные'!$G$201*'Вводные данные'!DP130,'Вводные данные'!$G$201)))</f>
        <v>N</v>
      </c>
      <c r="DR9" s="261" t="str">
        <f>IF(DR1&gt;'Вводные данные'!$F$7,"N",(IF('Вводные данные'!$H$201=1,'Вводные данные'!$G$201*'Вводные данные'!DQ130,'Вводные данные'!$G$201)))</f>
        <v>N</v>
      </c>
      <c r="DS9" s="261" t="str">
        <f>IF(DS1&gt;'Вводные данные'!$F$7,"N",(IF('Вводные данные'!$H$201=1,'Вводные данные'!$G$201*'Вводные данные'!DR130,'Вводные данные'!$G$201)))</f>
        <v>N</v>
      </c>
      <c r="DT9" s="261" t="str">
        <f>IF(DT1&gt;'Вводные данные'!$F$7,"N",(IF('Вводные данные'!$H$201=1,'Вводные данные'!$G$201*'Вводные данные'!DS130,'Вводные данные'!$G$201)))</f>
        <v>N</v>
      </c>
      <c r="DU9" s="261" t="str">
        <f>IF(DU1&gt;'Вводные данные'!$F$7,"N",(IF('Вводные данные'!$H$201=1,'Вводные данные'!$G$201*'Вводные данные'!DT130,'Вводные данные'!$G$201)))</f>
        <v>N</v>
      </c>
      <c r="DV9" s="261" t="str">
        <f>IF(DV1&gt;'Вводные данные'!$F$7,"N",(IF('Вводные данные'!$H$201=1,'Вводные данные'!$G$201*'Вводные данные'!DU130,'Вводные данные'!$G$201)))</f>
        <v>N</v>
      </c>
      <c r="DW9" s="261" t="str">
        <f>IF(DW1&gt;'Вводные данные'!$F$7,"N",(IF('Вводные данные'!$H$201=1,'Вводные данные'!$G$201*'Вводные данные'!DV130,'Вводные данные'!$G$201)))</f>
        <v>N</v>
      </c>
      <c r="DX9" s="261" t="str">
        <f>IF(DX1&gt;'Вводные данные'!$F$7,"N",(IF('Вводные данные'!$H$201=1,'Вводные данные'!$G$201*'Вводные данные'!DW130,'Вводные данные'!$G$201)))</f>
        <v>N</v>
      </c>
      <c r="DY9" s="261" t="str">
        <f>IF(DY1&gt;'Вводные данные'!$F$7,"N",(IF('Вводные данные'!$H$201=1,'Вводные данные'!$G$201*'Вводные данные'!DX130,'Вводные данные'!$G$201)))</f>
        <v>N</v>
      </c>
      <c r="DZ9" s="261" t="str">
        <f>IF(DZ1&gt;'Вводные данные'!$F$7,"N",(IF('Вводные данные'!$H$201=1,'Вводные данные'!$G$201*'Вводные данные'!DY130,'Вводные данные'!$G$201)))</f>
        <v>N</v>
      </c>
      <c r="EA9" s="261" t="str">
        <f>IF(EA1&gt;'Вводные данные'!$F$7,"N",(IF('Вводные данные'!$H$201=1,'Вводные данные'!$G$201*'Вводные данные'!DZ130,'Вводные данные'!$G$201)))</f>
        <v>N</v>
      </c>
      <c r="EB9" s="261" t="str">
        <f>IF(EB1&gt;'Вводные данные'!$F$7,"N",(IF('Вводные данные'!$H$201=1,'Вводные данные'!$G$201*'Вводные данные'!EA130,'Вводные данные'!$G$201)))</f>
        <v>N</v>
      </c>
      <c r="EC9" s="261" t="str">
        <f>IF(EC1&gt;'Вводные данные'!$F$7,"N",(IF('Вводные данные'!$H$201=1,'Вводные данные'!$G$201*'Вводные данные'!EB130,'Вводные данные'!$G$201)))</f>
        <v>N</v>
      </c>
      <c r="ED9" s="261" t="str">
        <f>IF(ED1&gt;'Вводные данные'!$F$7,"N",(IF('Вводные данные'!$H$201=1,'Вводные данные'!$G$201*'Вводные данные'!EC130,'Вводные данные'!$G$201)))</f>
        <v>N</v>
      </c>
      <c r="EE9" s="261" t="str">
        <f>IF(EE1&gt;'Вводные данные'!$F$7,"N",(IF('Вводные данные'!$H$201=1,'Вводные данные'!$G$201*'Вводные данные'!ED130,'Вводные данные'!$G$201)))</f>
        <v>N</v>
      </c>
      <c r="EF9" s="261" t="str">
        <f>IF(EF1&gt;'Вводные данные'!$F$7,"N",(IF('Вводные данные'!$H$201=1,'Вводные данные'!$G$201*'Вводные данные'!EE130,'Вводные данные'!$G$201)))</f>
        <v>N</v>
      </c>
      <c r="EG9" s="261" t="str">
        <f>IF(EG1&gt;'Вводные данные'!$F$7,"N",(IF('Вводные данные'!$H$201=1,'Вводные данные'!$G$201*'Вводные данные'!EF130,'Вводные данные'!$G$201)))</f>
        <v>N</v>
      </c>
      <c r="EH9" s="261" t="str">
        <f>IF(EH1&gt;'Вводные данные'!$F$7,"N",(IF('Вводные данные'!$H$201=1,'Вводные данные'!$G$201*'Вводные данные'!EG130,'Вводные данные'!$G$201)))</f>
        <v>N</v>
      </c>
      <c r="EI9" s="261" t="str">
        <f>IF(EI1&gt;'Вводные данные'!$F$7,"N",(IF('Вводные данные'!$H$201=1,'Вводные данные'!$G$201*'Вводные данные'!EH130,'Вводные данные'!$G$201)))</f>
        <v>N</v>
      </c>
      <c r="EJ9" s="261" t="str">
        <f>IF(EJ1&gt;'Вводные данные'!$F$7,"N",(IF('Вводные данные'!$H$201=1,'Вводные данные'!$G$201*'Вводные данные'!EI130,'Вводные данные'!$G$201)))</f>
        <v>N</v>
      </c>
      <c r="EK9" s="261" t="str">
        <f>IF(EK1&gt;'Вводные данные'!$F$7,"N",(IF('Вводные данные'!$H$201=1,'Вводные данные'!$G$201*'Вводные данные'!EJ130,'Вводные данные'!$G$201)))</f>
        <v>N</v>
      </c>
      <c r="EL9" s="261" t="str">
        <f>IF(EL1&gt;'Вводные данные'!$F$7,"N",(IF('Вводные данные'!$H$201=1,'Вводные данные'!$G$201*'Вводные данные'!EK130,'Вводные данные'!$G$201)))</f>
        <v>N</v>
      </c>
      <c r="EM9" s="261" t="str">
        <f>IF(EM1&gt;'Вводные данные'!$F$7,"N",(IF('Вводные данные'!$H$201=1,'Вводные данные'!$G$201*'Вводные данные'!EL130,'Вводные данные'!$G$201)))</f>
        <v>N</v>
      </c>
      <c r="EN9" s="261" t="str">
        <f>IF(EN1&gt;'Вводные данные'!$F$7,"N",(IF('Вводные данные'!$H$201=1,'Вводные данные'!$G$201*'Вводные данные'!EM130,'Вводные данные'!$G$201)))</f>
        <v>N</v>
      </c>
      <c r="EO9" s="261" t="str">
        <f>IF(EO1&gt;'Вводные данные'!$F$7,"N",(IF('Вводные данные'!$H$201=1,'Вводные данные'!$G$201*'Вводные данные'!EN130,'Вводные данные'!$G$201)))</f>
        <v>N</v>
      </c>
      <c r="EP9" s="261" t="str">
        <f>IF(EP1&gt;'Вводные данные'!$F$7,"N",(IF('Вводные данные'!$H$201=1,'Вводные данные'!$G$201*'Вводные данные'!EO130,'Вводные данные'!$G$201)))</f>
        <v>N</v>
      </c>
      <c r="EQ9" s="261" t="str">
        <f>IF(EQ1&gt;'Вводные данные'!$F$7,"N",(IF('Вводные данные'!$H$201=1,'Вводные данные'!$G$201*'Вводные данные'!EP130,'Вводные данные'!$G$201)))</f>
        <v>N</v>
      </c>
      <c r="ER9" s="261" t="str">
        <f>IF(ER1&gt;'Вводные данные'!$F$7,"N",(IF('Вводные данные'!$H$201=1,'Вводные данные'!$G$201*'Вводные данные'!EQ130,'Вводные данные'!$G$201)))</f>
        <v>N</v>
      </c>
      <c r="ES9" s="261" t="str">
        <f>IF(ES1&gt;'Вводные данные'!$F$7,"N",(IF('Вводные данные'!$H$201=1,'Вводные данные'!$G$201*'Вводные данные'!ER130,'Вводные данные'!$G$201)))</f>
        <v>N</v>
      </c>
      <c r="ET9" s="261" t="str">
        <f>IF(ET1&gt;'Вводные данные'!$F$7,"N",(IF('Вводные данные'!$H$201=1,'Вводные данные'!$G$201*'Вводные данные'!ES130,'Вводные данные'!$G$201)))</f>
        <v>N</v>
      </c>
      <c r="EU9" s="261" t="str">
        <f>IF(EU1&gt;'Вводные данные'!$F$7,"N",(IF('Вводные данные'!$H$201=1,'Вводные данные'!$G$201*'Вводные данные'!ET130,'Вводные данные'!$G$201)))</f>
        <v>N</v>
      </c>
      <c r="EV9" s="261" t="str">
        <f>IF(EV1&gt;'Вводные данные'!$F$7,"N",(IF('Вводные данные'!$H$201=1,'Вводные данные'!$G$201*'Вводные данные'!EU130,'Вводные данные'!$G$201)))</f>
        <v>N</v>
      </c>
      <c r="EW9" s="261" t="str">
        <f>IF(EW1&gt;'Вводные данные'!$F$7,"N",(IF('Вводные данные'!$H$201=1,'Вводные данные'!$G$201*'Вводные данные'!EV130,'Вводные данные'!$G$201)))</f>
        <v>N</v>
      </c>
    </row>
    <row r="10" spans="2:153" s="69" customFormat="1" ht="15" customHeight="1" x14ac:dyDescent="0.25">
      <c r="B10" s="336" t="s">
        <v>255</v>
      </c>
      <c r="C10" s="240">
        <f t="shared" si="0"/>
        <v>0</v>
      </c>
      <c r="D10" s="240">
        <f>IF(D1&gt;'Вводные данные'!$F$7,"N",(D5*'Вводные данные'!$G$207))</f>
        <v>0</v>
      </c>
      <c r="E10" s="240">
        <f>IF(E1&gt;'Вводные данные'!$F$7,"N",(E5*'Вводные данные'!$G$207))</f>
        <v>0</v>
      </c>
      <c r="F10" s="240">
        <f>IF(F1&gt;'Вводные данные'!$F$7,"N",(F5*'Вводные данные'!$G$207))</f>
        <v>0</v>
      </c>
      <c r="G10" s="240">
        <f>IF(G1&gt;'Вводные данные'!$F$7,"N",(G5*'Вводные данные'!$G$207))</f>
        <v>0</v>
      </c>
      <c r="H10" s="240">
        <f>IF(H1&gt;'Вводные данные'!$F$7,"N",(H5*'Вводные данные'!$G$207))</f>
        <v>0</v>
      </c>
      <c r="I10" s="240">
        <f>IF(I1&gt;'Вводные данные'!$F$7,"N",(I5*'Вводные данные'!$G$207))</f>
        <v>0</v>
      </c>
      <c r="J10" s="240">
        <f>IF(J1&gt;'Вводные данные'!$F$7,"N",(J5*'Вводные данные'!$G$207))</f>
        <v>0</v>
      </c>
      <c r="K10" s="240">
        <f>IF(K1&gt;'Вводные данные'!$F$7,"N",(K5*'Вводные данные'!$G$207))</f>
        <v>0</v>
      </c>
      <c r="L10" s="240">
        <f>IF(L1&gt;'Вводные данные'!$F$7,"N",(L5*'Вводные данные'!$G$207))</f>
        <v>0</v>
      </c>
      <c r="M10" s="261">
        <f>IF(M1&gt;'Вводные данные'!$F$7,"N",(M5*'Вводные данные'!$G$207))</f>
        <v>0</v>
      </c>
      <c r="N10" s="261">
        <f>IF(N1&gt;'Вводные данные'!$F$7,"N",(N5*'Вводные данные'!$G$207))</f>
        <v>0</v>
      </c>
      <c r="O10" s="261">
        <f>IF(O1&gt;'Вводные данные'!$F$7,"N",(O5*'Вводные данные'!$G$207))</f>
        <v>0</v>
      </c>
      <c r="P10" s="261">
        <f>IF(P1&gt;'Вводные данные'!$F$7,"N",(P5*'Вводные данные'!$G$207))</f>
        <v>0</v>
      </c>
      <c r="Q10" s="261">
        <f>IF(Q1&gt;'Вводные данные'!$F$7,"N",(Q5*'Вводные данные'!$G$207))</f>
        <v>0</v>
      </c>
      <c r="R10" s="261">
        <f>IF(R1&gt;'Вводные данные'!$F$7,"N",(R5*'Вводные данные'!$G$207))</f>
        <v>0</v>
      </c>
      <c r="S10" s="261">
        <f>IF(S1&gt;'Вводные данные'!$F$7,"N",(S5*'Вводные данные'!$G$207))</f>
        <v>0</v>
      </c>
      <c r="T10" s="261">
        <f>IF(T1&gt;'Вводные данные'!$F$7,"N",(T5*'Вводные данные'!$G$207))</f>
        <v>0</v>
      </c>
      <c r="U10" s="261">
        <f>IF(U1&gt;'Вводные данные'!$F$7,"N",(U5*'Вводные данные'!$G$207))</f>
        <v>0</v>
      </c>
      <c r="V10" s="261">
        <f>IF(V1&gt;'Вводные данные'!$F$7,"N",(V5*'Вводные данные'!$G$207))</f>
        <v>0</v>
      </c>
      <c r="W10" s="261">
        <f>IF(W1&gt;'Вводные данные'!$F$7,"N",(W5*'Вводные данные'!$G$207))</f>
        <v>0</v>
      </c>
      <c r="X10" s="261" t="str">
        <f>IF(X1&gt;'Вводные данные'!$F$7,"N",(X5*'Вводные данные'!$G$207))</f>
        <v>N</v>
      </c>
      <c r="Y10" s="261" t="str">
        <f>IF(Y1&gt;'Вводные данные'!$F$7,"N",(Y5*'Вводные данные'!$G$207))</f>
        <v>N</v>
      </c>
      <c r="Z10" s="261" t="str">
        <f>IF(Z1&gt;'Вводные данные'!$F$7,"N",(Z5*'Вводные данные'!$G$207))</f>
        <v>N</v>
      </c>
      <c r="AA10" s="261" t="str">
        <f>IF(AA1&gt;'Вводные данные'!$F$7,"N",(AA5*'Вводные данные'!$G$207))</f>
        <v>N</v>
      </c>
      <c r="AB10" s="261" t="str">
        <f>IF(AB1&gt;'Вводные данные'!$F$7,"N",(AB5*'Вводные данные'!$G$207))</f>
        <v>N</v>
      </c>
      <c r="AC10" s="261" t="str">
        <f>IF(AC1&gt;'Вводные данные'!$F$7,"N",(AC5*'Вводные данные'!$G$207))</f>
        <v>N</v>
      </c>
      <c r="AD10" s="261" t="str">
        <f>IF(AD1&gt;'Вводные данные'!$F$7,"N",(AD5*'Вводные данные'!$G$207))</f>
        <v>N</v>
      </c>
      <c r="AE10" s="261" t="str">
        <f>IF(AE1&gt;'Вводные данные'!$F$7,"N",(AE5*'Вводные данные'!$G$207))</f>
        <v>N</v>
      </c>
      <c r="AF10" s="261" t="str">
        <f>IF(AF1&gt;'Вводные данные'!$F$7,"N",(AF5*'Вводные данные'!$G$207))</f>
        <v>N</v>
      </c>
      <c r="AG10" s="261" t="str">
        <f>IF(AG1&gt;'Вводные данные'!$F$7,"N",(AG5*'Вводные данные'!$G$207))</f>
        <v>N</v>
      </c>
      <c r="AH10" s="261" t="str">
        <f>IF(AH1&gt;'Вводные данные'!$F$7,"N",(AH5*'Вводные данные'!$G$207))</f>
        <v>N</v>
      </c>
      <c r="AI10" s="261" t="str">
        <f>IF(AI1&gt;'Вводные данные'!$F$7,"N",(AI5*'Вводные данные'!$G$207))</f>
        <v>N</v>
      </c>
      <c r="AJ10" s="261" t="str">
        <f>IF(AJ1&gt;'Вводные данные'!$F$7,"N",(AJ5*'Вводные данные'!$G$207))</f>
        <v>N</v>
      </c>
      <c r="AK10" s="261" t="str">
        <f>IF(AK1&gt;'Вводные данные'!$F$7,"N",(AK5*'Вводные данные'!$G$207))</f>
        <v>N</v>
      </c>
      <c r="AL10" s="261" t="str">
        <f>IF(AL1&gt;'Вводные данные'!$F$7,"N",(AL5*'Вводные данные'!$G$207))</f>
        <v>N</v>
      </c>
      <c r="AM10" s="261" t="str">
        <f>IF(AM1&gt;'Вводные данные'!$F$7,"N",(AM5*'Вводные данные'!$G$207))</f>
        <v>N</v>
      </c>
      <c r="AN10" s="261" t="str">
        <f>IF(AN1&gt;'Вводные данные'!$F$7,"N",(AN5*'Вводные данные'!$G$207))</f>
        <v>N</v>
      </c>
      <c r="AO10" s="261" t="str">
        <f>IF(AO1&gt;'Вводные данные'!$F$7,"N",(AO5*'Вводные данные'!$G$207))</f>
        <v>N</v>
      </c>
      <c r="AP10" s="261" t="str">
        <f>IF(AP1&gt;'Вводные данные'!$F$7,"N",(AP5*'Вводные данные'!$G$207))</f>
        <v>N</v>
      </c>
      <c r="AQ10" s="261" t="str">
        <f>IF(AQ1&gt;'Вводные данные'!$F$7,"N",(AQ5*'Вводные данные'!$G$207))</f>
        <v>N</v>
      </c>
      <c r="AR10" s="261" t="str">
        <f>IF(AR1&gt;'Вводные данные'!$F$7,"N",(AR5*'Вводные данные'!$G$207))</f>
        <v>N</v>
      </c>
      <c r="AS10" s="261" t="str">
        <f>IF(AS1&gt;'Вводные данные'!$F$7,"N",(AS5*'Вводные данные'!$G$207))</f>
        <v>N</v>
      </c>
      <c r="AT10" s="261" t="str">
        <f>IF(AT1&gt;'Вводные данные'!$F$7,"N",(AT5*'Вводные данные'!$G$207))</f>
        <v>N</v>
      </c>
      <c r="AU10" s="261" t="str">
        <f>IF(AU1&gt;'Вводные данные'!$F$7,"N",(AU5*'Вводные данные'!$G$207))</f>
        <v>N</v>
      </c>
      <c r="AV10" s="261" t="str">
        <f>IF(AV1&gt;'Вводные данные'!$F$7,"N",(AV5*'Вводные данные'!$G$207))</f>
        <v>N</v>
      </c>
      <c r="AW10" s="261" t="str">
        <f>IF(AW1&gt;'Вводные данные'!$F$7,"N",(AW5*'Вводные данные'!$G$207))</f>
        <v>N</v>
      </c>
      <c r="AX10" s="261" t="str">
        <f>IF(AX1&gt;'Вводные данные'!$F$7,"N",(AX5*'Вводные данные'!$G$207))</f>
        <v>N</v>
      </c>
      <c r="AY10" s="261" t="str">
        <f>IF(AY1&gt;'Вводные данные'!$F$7,"N",(AY5*'Вводные данные'!$G$207))</f>
        <v>N</v>
      </c>
      <c r="AZ10" s="261" t="str">
        <f>IF(AZ1&gt;'Вводные данные'!$F$7,"N",(AZ5*'Вводные данные'!$G$207))</f>
        <v>N</v>
      </c>
      <c r="BA10" s="261" t="str">
        <f>IF(BA1&gt;'Вводные данные'!$F$7,"N",(BA5*'Вводные данные'!$G$207))</f>
        <v>N</v>
      </c>
      <c r="BB10" s="261" t="str">
        <f>IF(BB1&gt;'Вводные данные'!$F$7,"N",(BB5*'Вводные данные'!$G$207))</f>
        <v>N</v>
      </c>
      <c r="BC10" s="261" t="str">
        <f>IF(BC1&gt;'Вводные данные'!$F$7,"N",(BC5*'Вводные данные'!$G$207))</f>
        <v>N</v>
      </c>
      <c r="BD10" s="261" t="str">
        <f>IF(BD1&gt;'Вводные данные'!$F$7,"N",(BD5*'Вводные данные'!$G$207))</f>
        <v>N</v>
      </c>
      <c r="BE10" s="261" t="str">
        <f>IF(BE1&gt;'Вводные данные'!$F$7,"N",(BE5*'Вводные данные'!$G$207))</f>
        <v>N</v>
      </c>
      <c r="BF10" s="261" t="str">
        <f>IF(BF1&gt;'Вводные данные'!$F$7,"N",(BF5*'Вводные данные'!$G$207))</f>
        <v>N</v>
      </c>
      <c r="BG10" s="261" t="str">
        <f>IF(BG1&gt;'Вводные данные'!$F$7,"N",(BG5*'Вводные данные'!$G$207))</f>
        <v>N</v>
      </c>
      <c r="BH10" s="261" t="str">
        <f>IF(BH1&gt;'Вводные данные'!$F$7,"N",(BH5*'Вводные данные'!$G$207))</f>
        <v>N</v>
      </c>
      <c r="BI10" s="261" t="str">
        <f>IF(BI1&gt;'Вводные данные'!$F$7,"N",(BI5*'Вводные данные'!$G$207))</f>
        <v>N</v>
      </c>
      <c r="BJ10" s="261" t="str">
        <f>IF(BJ1&gt;'Вводные данные'!$F$7,"N",(BJ5*'Вводные данные'!$G$207))</f>
        <v>N</v>
      </c>
      <c r="BK10" s="261" t="str">
        <f>IF(BK1&gt;'Вводные данные'!$F$7,"N",(BK5*'Вводные данные'!$G$207))</f>
        <v>N</v>
      </c>
      <c r="BL10" s="261" t="str">
        <f>IF(BL1&gt;'Вводные данные'!$F$7,"N",(BL5*'Вводные данные'!$G$207))</f>
        <v>N</v>
      </c>
      <c r="BM10" s="261" t="str">
        <f>IF(BM1&gt;'Вводные данные'!$F$7,"N",(BM5*'Вводные данные'!$G$207))</f>
        <v>N</v>
      </c>
      <c r="BN10" s="261" t="str">
        <f>IF(BN1&gt;'Вводные данные'!$F$7,"N",(BN5*'Вводные данные'!$G$207))</f>
        <v>N</v>
      </c>
      <c r="BO10" s="261" t="str">
        <f>IF(BO1&gt;'Вводные данные'!$F$7,"N",(BO5*'Вводные данные'!$G$207))</f>
        <v>N</v>
      </c>
      <c r="BP10" s="261" t="str">
        <f>IF(BP1&gt;'Вводные данные'!$F$7,"N",(BP5*'Вводные данные'!$G$207))</f>
        <v>N</v>
      </c>
      <c r="BQ10" s="261" t="str">
        <f>IF(BQ1&gt;'Вводные данные'!$F$7,"N",(BQ5*'Вводные данные'!$G$207))</f>
        <v>N</v>
      </c>
      <c r="BR10" s="261" t="str">
        <f>IF(BR1&gt;'Вводные данные'!$F$7,"N",(BR5*'Вводные данные'!$G$207))</f>
        <v>N</v>
      </c>
      <c r="BS10" s="261" t="str">
        <f>IF(BS1&gt;'Вводные данные'!$F$7,"N",(BS5*'Вводные данные'!$G$207))</f>
        <v>N</v>
      </c>
      <c r="BT10" s="261" t="str">
        <f>IF(BT1&gt;'Вводные данные'!$F$7,"N",(BT5*'Вводные данные'!$G$207))</f>
        <v>N</v>
      </c>
      <c r="BU10" s="261" t="str">
        <f>IF(BU1&gt;'Вводные данные'!$F$7,"N",(BU5*'Вводные данные'!$G$207))</f>
        <v>N</v>
      </c>
      <c r="BV10" s="261" t="str">
        <f>IF(BV1&gt;'Вводные данные'!$F$7,"N",(BV5*'Вводные данные'!$G$207))</f>
        <v>N</v>
      </c>
      <c r="BW10" s="261" t="str">
        <f>IF(BW1&gt;'Вводные данные'!$F$7,"N",(BW5*'Вводные данные'!$G$207))</f>
        <v>N</v>
      </c>
      <c r="BX10" s="261" t="str">
        <f>IF(BX1&gt;'Вводные данные'!$F$7,"N",(BX5*'Вводные данные'!$G$207))</f>
        <v>N</v>
      </c>
      <c r="BY10" s="261" t="str">
        <f>IF(BY1&gt;'Вводные данные'!$F$7,"N",(BY5*'Вводные данные'!$G$207))</f>
        <v>N</v>
      </c>
      <c r="BZ10" s="261" t="str">
        <f>IF(BZ1&gt;'Вводные данные'!$F$7,"N",(BZ5*'Вводные данные'!$G$207))</f>
        <v>N</v>
      </c>
      <c r="CA10" s="261" t="str">
        <f>IF(CA1&gt;'Вводные данные'!$F$7,"N",(CA5*'Вводные данные'!$G$207))</f>
        <v>N</v>
      </c>
      <c r="CB10" s="261" t="str">
        <f>IF(CB1&gt;'Вводные данные'!$F$7,"N",(CB5*'Вводные данные'!$G$207))</f>
        <v>N</v>
      </c>
      <c r="CC10" s="261" t="str">
        <f>IF(CC1&gt;'Вводные данные'!$F$7,"N",(CC5*'Вводные данные'!$G$207))</f>
        <v>N</v>
      </c>
      <c r="CD10" s="261" t="str">
        <f>IF(CD1&gt;'Вводные данные'!$F$7,"N",(CD5*'Вводные данные'!$G$207))</f>
        <v>N</v>
      </c>
      <c r="CE10" s="261" t="str">
        <f>IF(CE1&gt;'Вводные данные'!$F$7,"N",(CE5*'Вводные данные'!$G$207))</f>
        <v>N</v>
      </c>
      <c r="CF10" s="261" t="str">
        <f>IF(CF1&gt;'Вводные данные'!$F$7,"N",(CF5*'Вводные данные'!$G$207))</f>
        <v>N</v>
      </c>
      <c r="CG10" s="261" t="str">
        <f>IF(CG1&gt;'Вводные данные'!$F$7,"N",(CG5*'Вводные данные'!$G$207))</f>
        <v>N</v>
      </c>
      <c r="CH10" s="261" t="str">
        <f>IF(CH1&gt;'Вводные данные'!$F$7,"N",(CH5*'Вводные данные'!$G$207))</f>
        <v>N</v>
      </c>
      <c r="CI10" s="261" t="str">
        <f>IF(CI1&gt;'Вводные данные'!$F$7,"N",(CI5*'Вводные данные'!$G$207))</f>
        <v>N</v>
      </c>
      <c r="CJ10" s="261" t="str">
        <f>IF(CJ1&gt;'Вводные данные'!$F$7,"N",(CJ5*'Вводные данные'!$G$207))</f>
        <v>N</v>
      </c>
      <c r="CK10" s="261" t="str">
        <f>IF(CK1&gt;'Вводные данные'!$F$7,"N",(CK5*'Вводные данные'!$G$207))</f>
        <v>N</v>
      </c>
      <c r="CL10" s="261" t="str">
        <f>IF(CL1&gt;'Вводные данные'!$F$7,"N",(CL5*'Вводные данные'!$G$207))</f>
        <v>N</v>
      </c>
      <c r="CM10" s="261" t="str">
        <f>IF(CM1&gt;'Вводные данные'!$F$7,"N",(CM5*'Вводные данные'!$G$207))</f>
        <v>N</v>
      </c>
      <c r="CN10" s="261" t="str">
        <f>IF(CN1&gt;'Вводные данные'!$F$7,"N",(CN5*'Вводные данные'!$G$207))</f>
        <v>N</v>
      </c>
      <c r="CO10" s="261" t="str">
        <f>IF(CO1&gt;'Вводные данные'!$F$7,"N",(CO5*'Вводные данные'!$G$207))</f>
        <v>N</v>
      </c>
      <c r="CP10" s="261" t="str">
        <f>IF(CP1&gt;'Вводные данные'!$F$7,"N",(CP5*'Вводные данные'!$G$207))</f>
        <v>N</v>
      </c>
      <c r="CQ10" s="261" t="str">
        <f>IF(CQ1&gt;'Вводные данные'!$F$7,"N",(CQ5*'Вводные данные'!$G$207))</f>
        <v>N</v>
      </c>
      <c r="CR10" s="261" t="str">
        <f>IF(CR1&gt;'Вводные данные'!$F$7,"N",(CR5*'Вводные данные'!$G$207))</f>
        <v>N</v>
      </c>
      <c r="CS10" s="261" t="str">
        <f>IF(CS1&gt;'Вводные данные'!$F$7,"N",(CS5*'Вводные данные'!$G$207))</f>
        <v>N</v>
      </c>
      <c r="CT10" s="261" t="str">
        <f>IF(CT1&gt;'Вводные данные'!$F$7,"N",(CT5*'Вводные данные'!$G$207))</f>
        <v>N</v>
      </c>
      <c r="CU10" s="261" t="str">
        <f>IF(CU1&gt;'Вводные данные'!$F$7,"N",(CU5*'Вводные данные'!$G$207))</f>
        <v>N</v>
      </c>
      <c r="CV10" s="261" t="str">
        <f>IF(CV1&gt;'Вводные данные'!$F$7,"N",(CV5*'Вводные данные'!$G$207))</f>
        <v>N</v>
      </c>
      <c r="CW10" s="261" t="str">
        <f>IF(CW1&gt;'Вводные данные'!$F$7,"N",(CW5*'Вводные данные'!$G$207))</f>
        <v>N</v>
      </c>
      <c r="CX10" s="261" t="str">
        <f>IF(CX1&gt;'Вводные данные'!$F$7,"N",(CX5*'Вводные данные'!$G$207))</f>
        <v>N</v>
      </c>
      <c r="CY10" s="261" t="str">
        <f>IF(CY1&gt;'Вводные данные'!$F$7,"N",(CY5*'Вводные данные'!$G$207))</f>
        <v>N</v>
      </c>
      <c r="CZ10" s="261" t="str">
        <f>IF(CZ1&gt;'Вводные данные'!$F$7,"N",(CZ5*'Вводные данные'!$G$207))</f>
        <v>N</v>
      </c>
      <c r="DA10" s="261" t="str">
        <f>IF(DA1&gt;'Вводные данные'!$F$7,"N",(DA5*'Вводные данные'!$G$207))</f>
        <v>N</v>
      </c>
      <c r="DB10" s="261" t="str">
        <f>IF(DB1&gt;'Вводные данные'!$F$7,"N",(DB5*'Вводные данные'!$G$207))</f>
        <v>N</v>
      </c>
      <c r="DC10" s="261" t="str">
        <f>IF(DC1&gt;'Вводные данные'!$F$7,"N",(DC5*'Вводные данные'!$G$207))</f>
        <v>N</v>
      </c>
      <c r="DD10" s="261" t="str">
        <f>IF(DD1&gt;'Вводные данные'!$F$7,"N",(DD5*'Вводные данные'!$G$207))</f>
        <v>N</v>
      </c>
      <c r="DE10" s="261" t="str">
        <f>IF(DE1&gt;'Вводные данные'!$F$7,"N",(DE5*'Вводные данные'!$G$207))</f>
        <v>N</v>
      </c>
      <c r="DF10" s="261" t="str">
        <f>IF(DF1&gt;'Вводные данные'!$F$7,"N",(DF5*'Вводные данные'!$G$207))</f>
        <v>N</v>
      </c>
      <c r="DG10" s="261" t="str">
        <f>IF(DG1&gt;'Вводные данные'!$F$7,"N",(DG5*'Вводные данные'!$G$207))</f>
        <v>N</v>
      </c>
      <c r="DH10" s="261" t="str">
        <f>IF(DH1&gt;'Вводные данные'!$F$7,"N",(DH5*'Вводные данные'!$G$207))</f>
        <v>N</v>
      </c>
      <c r="DI10" s="261" t="str">
        <f>IF(DI1&gt;'Вводные данные'!$F$7,"N",(DI5*'Вводные данные'!$G$207))</f>
        <v>N</v>
      </c>
      <c r="DJ10" s="261" t="str">
        <f>IF(DJ1&gt;'Вводные данные'!$F$7,"N",(DJ5*'Вводные данные'!$G$207))</f>
        <v>N</v>
      </c>
      <c r="DK10" s="261" t="str">
        <f>IF(DK1&gt;'Вводные данные'!$F$7,"N",(DK5*'Вводные данные'!$G$207))</f>
        <v>N</v>
      </c>
      <c r="DL10" s="261" t="str">
        <f>IF(DL1&gt;'Вводные данные'!$F$7,"N",(DL5*'Вводные данные'!$G$207))</f>
        <v>N</v>
      </c>
      <c r="DM10" s="261" t="str">
        <f>IF(DM1&gt;'Вводные данные'!$F$7,"N",(DM5*'Вводные данные'!$G$207))</f>
        <v>N</v>
      </c>
      <c r="DN10" s="261" t="str">
        <f>IF(DN1&gt;'Вводные данные'!$F$7,"N",(DN5*'Вводные данные'!$G$207))</f>
        <v>N</v>
      </c>
      <c r="DO10" s="261" t="str">
        <f>IF(DO1&gt;'Вводные данные'!$F$7,"N",(DO5*'Вводные данные'!$G$207))</f>
        <v>N</v>
      </c>
      <c r="DP10" s="261" t="str">
        <f>IF(DP1&gt;'Вводные данные'!$F$7,"N",(DP5*'Вводные данные'!$G$207))</f>
        <v>N</v>
      </c>
      <c r="DQ10" s="261" t="str">
        <f>IF(DQ1&gt;'Вводные данные'!$F$7,"N",(DQ5*'Вводные данные'!$G$207))</f>
        <v>N</v>
      </c>
      <c r="DR10" s="261" t="str">
        <f>IF(DR1&gt;'Вводные данные'!$F$7,"N",(DR5*'Вводные данные'!$G$207))</f>
        <v>N</v>
      </c>
      <c r="DS10" s="261" t="str">
        <f>IF(DS1&gt;'Вводные данные'!$F$7,"N",(DS5*'Вводные данные'!$G$207))</f>
        <v>N</v>
      </c>
      <c r="DT10" s="261" t="str">
        <f>IF(DT1&gt;'Вводные данные'!$F$7,"N",(DT5*'Вводные данные'!$G$207))</f>
        <v>N</v>
      </c>
      <c r="DU10" s="261" t="str">
        <f>IF(DU1&gt;'Вводные данные'!$F$7,"N",(DU5*'Вводные данные'!$G$207))</f>
        <v>N</v>
      </c>
      <c r="DV10" s="261" t="str">
        <f>IF(DV1&gt;'Вводные данные'!$F$7,"N",(DV5*'Вводные данные'!$G$207))</f>
        <v>N</v>
      </c>
      <c r="DW10" s="261" t="str">
        <f>IF(DW1&gt;'Вводные данные'!$F$7,"N",(DW5*'Вводные данные'!$G$207))</f>
        <v>N</v>
      </c>
      <c r="DX10" s="261" t="str">
        <f>IF(DX1&gt;'Вводные данные'!$F$7,"N",(DX5*'Вводные данные'!$G$207))</f>
        <v>N</v>
      </c>
      <c r="DY10" s="261" t="str">
        <f>IF(DY1&gt;'Вводные данные'!$F$7,"N",(DY5*'Вводные данные'!$G$207))</f>
        <v>N</v>
      </c>
      <c r="DZ10" s="261" t="str">
        <f>IF(DZ1&gt;'Вводные данные'!$F$7,"N",(DZ5*'Вводные данные'!$G$207))</f>
        <v>N</v>
      </c>
      <c r="EA10" s="261" t="str">
        <f>IF(EA1&gt;'Вводные данные'!$F$7,"N",(EA5*'Вводные данные'!$G$207))</f>
        <v>N</v>
      </c>
      <c r="EB10" s="261" t="str">
        <f>IF(EB1&gt;'Вводные данные'!$F$7,"N",(EB5*'Вводные данные'!$G$207))</f>
        <v>N</v>
      </c>
      <c r="EC10" s="261" t="str">
        <f>IF(EC1&gt;'Вводные данные'!$F$7,"N",(EC5*'Вводные данные'!$G$207))</f>
        <v>N</v>
      </c>
      <c r="ED10" s="261" t="str">
        <f>IF(ED1&gt;'Вводные данные'!$F$7,"N",(ED5*'Вводные данные'!$G$207))</f>
        <v>N</v>
      </c>
      <c r="EE10" s="261" t="str">
        <f>IF(EE1&gt;'Вводные данные'!$F$7,"N",(EE5*'Вводные данные'!$G$207))</f>
        <v>N</v>
      </c>
      <c r="EF10" s="261" t="str">
        <f>IF(EF1&gt;'Вводные данные'!$F$7,"N",(EF5*'Вводные данные'!$G$207))</f>
        <v>N</v>
      </c>
      <c r="EG10" s="261" t="str">
        <f>IF(EG1&gt;'Вводные данные'!$F$7,"N",(EG5*'Вводные данные'!$G$207))</f>
        <v>N</v>
      </c>
      <c r="EH10" s="261" t="str">
        <f>IF(EH1&gt;'Вводные данные'!$F$7,"N",(EH5*'Вводные данные'!$G$207))</f>
        <v>N</v>
      </c>
      <c r="EI10" s="261" t="str">
        <f>IF(EI1&gt;'Вводные данные'!$F$7,"N",(EI5*'Вводные данные'!$G$207))</f>
        <v>N</v>
      </c>
      <c r="EJ10" s="261" t="str">
        <f>IF(EJ1&gt;'Вводные данные'!$F$7,"N",(EJ5*'Вводные данные'!$G$207))</f>
        <v>N</v>
      </c>
      <c r="EK10" s="261" t="str">
        <f>IF(EK1&gt;'Вводные данные'!$F$7,"N",(EK5*'Вводные данные'!$G$207))</f>
        <v>N</v>
      </c>
      <c r="EL10" s="261" t="str">
        <f>IF(EL1&gt;'Вводные данные'!$F$7,"N",(EL5*'Вводные данные'!$G$207))</f>
        <v>N</v>
      </c>
      <c r="EM10" s="261" t="str">
        <f>IF(EM1&gt;'Вводные данные'!$F$7,"N",(EM5*'Вводные данные'!$G$207))</f>
        <v>N</v>
      </c>
      <c r="EN10" s="261" t="str">
        <f>IF(EN1&gt;'Вводные данные'!$F$7,"N",(EN5*'Вводные данные'!$G$207))</f>
        <v>N</v>
      </c>
      <c r="EO10" s="261" t="str">
        <f>IF(EO1&gt;'Вводные данные'!$F$7,"N",(EO5*'Вводные данные'!$G$207))</f>
        <v>N</v>
      </c>
      <c r="EP10" s="261" t="str">
        <f>IF(EP1&gt;'Вводные данные'!$F$7,"N",(EP5*'Вводные данные'!$G$207))</f>
        <v>N</v>
      </c>
      <c r="EQ10" s="261" t="str">
        <f>IF(EQ1&gt;'Вводные данные'!$F$7,"N",(EQ5*'Вводные данные'!$G$207))</f>
        <v>N</v>
      </c>
      <c r="ER10" s="261" t="str">
        <f>IF(ER1&gt;'Вводные данные'!$F$7,"N",(ER5*'Вводные данные'!$G$207))</f>
        <v>N</v>
      </c>
      <c r="ES10" s="261" t="str">
        <f>IF(ES1&gt;'Вводные данные'!$F$7,"N",(ES5*'Вводные данные'!$G$207))</f>
        <v>N</v>
      </c>
      <c r="ET10" s="261" t="str">
        <f>IF(ET1&gt;'Вводные данные'!$F$7,"N",(ET5*'Вводные данные'!$G$207))</f>
        <v>N</v>
      </c>
      <c r="EU10" s="261" t="str">
        <f>IF(EU1&gt;'Вводные данные'!$F$7,"N",(EU5*'Вводные данные'!$G$207))</f>
        <v>N</v>
      </c>
      <c r="EV10" s="261" t="str">
        <f>IF(EV1&gt;'Вводные данные'!$F$7,"N",(EV5*'Вводные данные'!$G$207))</f>
        <v>N</v>
      </c>
      <c r="EW10" s="261" t="str">
        <f>IF(EW1&gt;'Вводные данные'!$F$7,"N",(EW5*'Вводные данные'!$G$207))</f>
        <v>N</v>
      </c>
    </row>
    <row r="11" spans="2:153" s="69" customFormat="1" ht="15" customHeight="1" x14ac:dyDescent="0.25">
      <c r="B11" s="336" t="s">
        <v>478</v>
      </c>
      <c r="C11" s="240">
        <f t="shared" si="0"/>
        <v>0</v>
      </c>
      <c r="D11" s="240">
        <f>IF(D1&gt;'Вводные данные'!$F$7,"N",(D5*'Вводные данные'!$G$212))</f>
        <v>0</v>
      </c>
      <c r="E11" s="240">
        <f>IF(E1&gt;'Вводные данные'!$F$7,"N",(E5*'Вводные данные'!$G$212))</f>
        <v>0</v>
      </c>
      <c r="F11" s="240">
        <f>IF(F1&gt;'Вводные данные'!$F$7,"N",(F5*'Вводные данные'!$G$212))</f>
        <v>0</v>
      </c>
      <c r="G11" s="240">
        <f>IF(G1&gt;'Вводные данные'!$F$7,"N",(G5*'Вводные данные'!$G$212))</f>
        <v>0</v>
      </c>
      <c r="H11" s="240">
        <f>IF(H1&gt;'Вводные данные'!$F$7,"N",(H5*'Вводные данные'!$G$212))</f>
        <v>0</v>
      </c>
      <c r="I11" s="240">
        <f>IF(I1&gt;'Вводные данные'!$F$7,"N",(I5*'Вводные данные'!$G$212))</f>
        <v>0</v>
      </c>
      <c r="J11" s="240">
        <f>IF(J1&gt;'Вводные данные'!$F$7,"N",(J5*'Вводные данные'!$G$212))</f>
        <v>0</v>
      </c>
      <c r="K11" s="240">
        <f>IF(K1&gt;'Вводные данные'!$F$7,"N",(K5*'Вводные данные'!$G$212))</f>
        <v>0</v>
      </c>
      <c r="L11" s="240">
        <f>IF(L1&gt;'Вводные данные'!$F$7,"N",(L5*'Вводные данные'!$G$212))</f>
        <v>0</v>
      </c>
      <c r="M11" s="261">
        <f>IF(M1&gt;'Вводные данные'!$F$7,"N",(M5*'Вводные данные'!$G$212))</f>
        <v>0</v>
      </c>
      <c r="N11" s="261">
        <f>IF(N1&gt;'Вводные данные'!$F$7,"N",(N5*'Вводные данные'!$G$212))</f>
        <v>0</v>
      </c>
      <c r="O11" s="261">
        <f>IF(O1&gt;'Вводные данные'!$F$7,"N",(O5*'Вводные данные'!$G$212))</f>
        <v>0</v>
      </c>
      <c r="P11" s="261">
        <f>IF(P1&gt;'Вводные данные'!$F$7,"N",(P5*'Вводные данные'!$G$212))</f>
        <v>0</v>
      </c>
      <c r="Q11" s="261">
        <f>IF(Q1&gt;'Вводные данные'!$F$7,"N",(Q5*'Вводные данные'!$G$212))</f>
        <v>0</v>
      </c>
      <c r="R11" s="261">
        <f>IF(R1&gt;'Вводные данные'!$F$7,"N",(R5*'Вводные данные'!$G$212))</f>
        <v>0</v>
      </c>
      <c r="S11" s="261">
        <f>IF(S1&gt;'Вводные данные'!$F$7,"N",(S5*'Вводные данные'!$G$212))</f>
        <v>0</v>
      </c>
      <c r="T11" s="261">
        <f>IF(T1&gt;'Вводные данные'!$F$7,"N",(T5*'Вводные данные'!$G$212))</f>
        <v>0</v>
      </c>
      <c r="U11" s="261">
        <f>IF(U1&gt;'Вводные данные'!$F$7,"N",(U5*'Вводные данные'!$G$212))</f>
        <v>0</v>
      </c>
      <c r="V11" s="261">
        <f>IF(V1&gt;'Вводные данные'!$F$7,"N",(V5*'Вводные данные'!$G$212))</f>
        <v>0</v>
      </c>
      <c r="W11" s="261">
        <f>IF(W1&gt;'Вводные данные'!$F$7,"N",(W5*'Вводные данные'!$G$212))</f>
        <v>0</v>
      </c>
      <c r="X11" s="261" t="str">
        <f>IF(X1&gt;'Вводные данные'!$F$7,"N",(X5*'Вводные данные'!$G$212))</f>
        <v>N</v>
      </c>
      <c r="Y11" s="261" t="str">
        <f>IF(Y1&gt;'Вводные данные'!$F$7,"N",(Y5*'Вводные данные'!$G$212))</f>
        <v>N</v>
      </c>
      <c r="Z11" s="261" t="str">
        <f>IF(Z1&gt;'Вводные данные'!$F$7,"N",(Z5*'Вводные данные'!$G$212))</f>
        <v>N</v>
      </c>
      <c r="AA11" s="261" t="str">
        <f>IF(AA1&gt;'Вводные данные'!$F$7,"N",(AA5*'Вводные данные'!$G$212))</f>
        <v>N</v>
      </c>
      <c r="AB11" s="261" t="str">
        <f>IF(AB1&gt;'Вводные данные'!$F$7,"N",(AB5*'Вводные данные'!$G$212))</f>
        <v>N</v>
      </c>
      <c r="AC11" s="261" t="str">
        <f>IF(AC1&gt;'Вводные данные'!$F$7,"N",(AC5*'Вводные данные'!$G$212))</f>
        <v>N</v>
      </c>
      <c r="AD11" s="261" t="str">
        <f>IF(AD1&gt;'Вводные данные'!$F$7,"N",(AD5*'Вводные данные'!$G$212))</f>
        <v>N</v>
      </c>
      <c r="AE11" s="261" t="str">
        <f>IF(AE1&gt;'Вводные данные'!$F$7,"N",(AE5*'Вводные данные'!$G$212))</f>
        <v>N</v>
      </c>
      <c r="AF11" s="261" t="str">
        <f>IF(AF1&gt;'Вводные данные'!$F$7,"N",(AF5*'Вводные данные'!$G$212))</f>
        <v>N</v>
      </c>
      <c r="AG11" s="261" t="str">
        <f>IF(AG1&gt;'Вводные данные'!$F$7,"N",(AG5*'Вводные данные'!$G$212))</f>
        <v>N</v>
      </c>
      <c r="AH11" s="261" t="str">
        <f>IF(AH1&gt;'Вводные данные'!$F$7,"N",(AH5*'Вводные данные'!$G$212))</f>
        <v>N</v>
      </c>
      <c r="AI11" s="261" t="str">
        <f>IF(AI1&gt;'Вводные данные'!$F$7,"N",(AI5*'Вводные данные'!$G$212))</f>
        <v>N</v>
      </c>
      <c r="AJ11" s="261" t="str">
        <f>IF(AJ1&gt;'Вводные данные'!$F$7,"N",(AJ5*'Вводные данные'!$G$212))</f>
        <v>N</v>
      </c>
      <c r="AK11" s="261" t="str">
        <f>IF(AK1&gt;'Вводные данные'!$F$7,"N",(AK5*'Вводные данные'!$G$212))</f>
        <v>N</v>
      </c>
      <c r="AL11" s="261" t="str">
        <f>IF(AL1&gt;'Вводные данные'!$F$7,"N",(AL5*'Вводные данные'!$G$212))</f>
        <v>N</v>
      </c>
      <c r="AM11" s="261" t="str">
        <f>IF(AM1&gt;'Вводные данные'!$F$7,"N",(AM5*'Вводные данные'!$G$212))</f>
        <v>N</v>
      </c>
      <c r="AN11" s="261" t="str">
        <f>IF(AN1&gt;'Вводные данные'!$F$7,"N",(AN5*'Вводные данные'!$G$212))</f>
        <v>N</v>
      </c>
      <c r="AO11" s="261" t="str">
        <f>IF(AO1&gt;'Вводные данные'!$F$7,"N",(AO5*'Вводные данные'!$G$212))</f>
        <v>N</v>
      </c>
      <c r="AP11" s="261" t="str">
        <f>IF(AP1&gt;'Вводные данные'!$F$7,"N",(AP5*'Вводные данные'!$G$212))</f>
        <v>N</v>
      </c>
      <c r="AQ11" s="261" t="str">
        <f>IF(AQ1&gt;'Вводные данные'!$F$7,"N",(AQ5*'Вводные данные'!$G$212))</f>
        <v>N</v>
      </c>
      <c r="AR11" s="261" t="str">
        <f>IF(AR1&gt;'Вводные данные'!$F$7,"N",(AR5*'Вводные данные'!$G$212))</f>
        <v>N</v>
      </c>
      <c r="AS11" s="261" t="str">
        <f>IF(AS1&gt;'Вводные данные'!$F$7,"N",(AS5*'Вводные данные'!$G$212))</f>
        <v>N</v>
      </c>
      <c r="AT11" s="261" t="str">
        <f>IF(AT1&gt;'Вводные данные'!$F$7,"N",(AT5*'Вводные данные'!$G$212))</f>
        <v>N</v>
      </c>
      <c r="AU11" s="261" t="str">
        <f>IF(AU1&gt;'Вводные данные'!$F$7,"N",(AU5*'Вводные данные'!$G$212))</f>
        <v>N</v>
      </c>
      <c r="AV11" s="261" t="str">
        <f>IF(AV1&gt;'Вводные данные'!$F$7,"N",(AV5*'Вводные данные'!$G$212))</f>
        <v>N</v>
      </c>
      <c r="AW11" s="261" t="str">
        <f>IF(AW1&gt;'Вводные данные'!$F$7,"N",(AW5*'Вводные данные'!$G$212))</f>
        <v>N</v>
      </c>
      <c r="AX11" s="261" t="str">
        <f>IF(AX1&gt;'Вводные данные'!$F$7,"N",(AX5*'Вводные данные'!$G$212))</f>
        <v>N</v>
      </c>
      <c r="AY11" s="261" t="str">
        <f>IF(AY1&gt;'Вводные данные'!$F$7,"N",(AY5*'Вводные данные'!$G$212))</f>
        <v>N</v>
      </c>
      <c r="AZ11" s="261" t="str">
        <f>IF(AZ1&gt;'Вводные данные'!$F$7,"N",(AZ5*'Вводные данные'!$G$212))</f>
        <v>N</v>
      </c>
      <c r="BA11" s="261" t="str">
        <f>IF(BA1&gt;'Вводные данные'!$F$7,"N",(BA5*'Вводные данные'!$G$212))</f>
        <v>N</v>
      </c>
      <c r="BB11" s="261" t="str">
        <f>IF(BB1&gt;'Вводные данные'!$F$7,"N",(BB5*'Вводные данные'!$G$212))</f>
        <v>N</v>
      </c>
      <c r="BC11" s="261" t="str">
        <f>IF(BC1&gt;'Вводные данные'!$F$7,"N",(BC5*'Вводные данные'!$G$212))</f>
        <v>N</v>
      </c>
      <c r="BD11" s="261" t="str">
        <f>IF(BD1&gt;'Вводные данные'!$F$7,"N",(BD5*'Вводные данные'!$G$212))</f>
        <v>N</v>
      </c>
      <c r="BE11" s="261" t="str">
        <f>IF(BE1&gt;'Вводные данные'!$F$7,"N",(BE5*'Вводные данные'!$G$212))</f>
        <v>N</v>
      </c>
      <c r="BF11" s="261" t="str">
        <f>IF(BF1&gt;'Вводные данные'!$F$7,"N",(BF5*'Вводные данные'!$G$212))</f>
        <v>N</v>
      </c>
      <c r="BG11" s="261" t="str">
        <f>IF(BG1&gt;'Вводные данные'!$F$7,"N",(BG5*'Вводные данные'!$G$212))</f>
        <v>N</v>
      </c>
      <c r="BH11" s="261" t="str">
        <f>IF(BH1&gt;'Вводные данные'!$F$7,"N",(BH5*'Вводные данные'!$G$212))</f>
        <v>N</v>
      </c>
      <c r="BI11" s="261" t="str">
        <f>IF(BI1&gt;'Вводные данные'!$F$7,"N",(BI5*'Вводные данные'!$G$212))</f>
        <v>N</v>
      </c>
      <c r="BJ11" s="261" t="str">
        <f>IF(BJ1&gt;'Вводные данные'!$F$7,"N",(BJ5*'Вводные данные'!$G$212))</f>
        <v>N</v>
      </c>
      <c r="BK11" s="261" t="str">
        <f>IF(BK1&gt;'Вводные данные'!$F$7,"N",(BK5*'Вводные данные'!$G$212))</f>
        <v>N</v>
      </c>
      <c r="BL11" s="261" t="str">
        <f>IF(BL1&gt;'Вводные данные'!$F$7,"N",(BL5*'Вводные данные'!$G$212))</f>
        <v>N</v>
      </c>
      <c r="BM11" s="261" t="str">
        <f>IF(BM1&gt;'Вводные данные'!$F$7,"N",(BM5*'Вводные данные'!$G$212))</f>
        <v>N</v>
      </c>
      <c r="BN11" s="261" t="str">
        <f>IF(BN1&gt;'Вводные данные'!$F$7,"N",(BN5*'Вводные данные'!$G$212))</f>
        <v>N</v>
      </c>
      <c r="BO11" s="261" t="str">
        <f>IF(BO1&gt;'Вводные данные'!$F$7,"N",(BO5*'Вводные данные'!$G$212))</f>
        <v>N</v>
      </c>
      <c r="BP11" s="261" t="str">
        <f>IF(BP1&gt;'Вводные данные'!$F$7,"N",(BP5*'Вводные данные'!$G$212))</f>
        <v>N</v>
      </c>
      <c r="BQ11" s="261" t="str">
        <f>IF(BQ1&gt;'Вводные данные'!$F$7,"N",(BQ5*'Вводные данные'!$G$212))</f>
        <v>N</v>
      </c>
      <c r="BR11" s="261" t="str">
        <f>IF(BR1&gt;'Вводные данные'!$F$7,"N",(BR5*'Вводные данные'!$G$212))</f>
        <v>N</v>
      </c>
      <c r="BS11" s="261" t="str">
        <f>IF(BS1&gt;'Вводные данные'!$F$7,"N",(BS5*'Вводные данные'!$G$212))</f>
        <v>N</v>
      </c>
      <c r="BT11" s="261" t="str">
        <f>IF(BT1&gt;'Вводные данные'!$F$7,"N",(BT5*'Вводные данные'!$G$212))</f>
        <v>N</v>
      </c>
      <c r="BU11" s="261" t="str">
        <f>IF(BU1&gt;'Вводные данные'!$F$7,"N",(BU5*'Вводные данные'!$G$212))</f>
        <v>N</v>
      </c>
      <c r="BV11" s="261" t="str">
        <f>IF(BV1&gt;'Вводные данные'!$F$7,"N",(BV5*'Вводные данные'!$G$212))</f>
        <v>N</v>
      </c>
      <c r="BW11" s="261" t="str">
        <f>IF(BW1&gt;'Вводные данные'!$F$7,"N",(BW5*'Вводные данные'!$G$212))</f>
        <v>N</v>
      </c>
      <c r="BX11" s="261" t="str">
        <f>IF(BX1&gt;'Вводные данные'!$F$7,"N",(BX5*'Вводные данные'!$G$212))</f>
        <v>N</v>
      </c>
      <c r="BY11" s="261" t="str">
        <f>IF(BY1&gt;'Вводные данные'!$F$7,"N",(BY5*'Вводные данные'!$G$212))</f>
        <v>N</v>
      </c>
      <c r="BZ11" s="261" t="str">
        <f>IF(BZ1&gt;'Вводные данные'!$F$7,"N",(BZ5*'Вводные данные'!$G$212))</f>
        <v>N</v>
      </c>
      <c r="CA11" s="261" t="str">
        <f>IF(CA1&gt;'Вводные данные'!$F$7,"N",(CA5*'Вводные данные'!$G$212))</f>
        <v>N</v>
      </c>
      <c r="CB11" s="261" t="str">
        <f>IF(CB1&gt;'Вводные данные'!$F$7,"N",(CB5*'Вводные данные'!$G$212))</f>
        <v>N</v>
      </c>
      <c r="CC11" s="261" t="str">
        <f>IF(CC1&gt;'Вводные данные'!$F$7,"N",(CC5*'Вводные данные'!$G$212))</f>
        <v>N</v>
      </c>
      <c r="CD11" s="261" t="str">
        <f>IF(CD1&gt;'Вводные данные'!$F$7,"N",(CD5*'Вводные данные'!$G$212))</f>
        <v>N</v>
      </c>
      <c r="CE11" s="261" t="str">
        <f>IF(CE1&gt;'Вводные данные'!$F$7,"N",(CE5*'Вводные данные'!$G$212))</f>
        <v>N</v>
      </c>
      <c r="CF11" s="261" t="str">
        <f>IF(CF1&gt;'Вводные данные'!$F$7,"N",(CF5*'Вводные данные'!$G$212))</f>
        <v>N</v>
      </c>
      <c r="CG11" s="261" t="str">
        <f>IF(CG1&gt;'Вводные данные'!$F$7,"N",(CG5*'Вводные данные'!$G$212))</f>
        <v>N</v>
      </c>
      <c r="CH11" s="261" t="str">
        <f>IF(CH1&gt;'Вводные данные'!$F$7,"N",(CH5*'Вводные данные'!$G$212))</f>
        <v>N</v>
      </c>
      <c r="CI11" s="261" t="str">
        <f>IF(CI1&gt;'Вводные данные'!$F$7,"N",(CI5*'Вводные данные'!$G$212))</f>
        <v>N</v>
      </c>
      <c r="CJ11" s="261" t="str">
        <f>IF(CJ1&gt;'Вводные данные'!$F$7,"N",(CJ5*'Вводные данные'!$G$212))</f>
        <v>N</v>
      </c>
      <c r="CK11" s="261" t="str">
        <f>IF(CK1&gt;'Вводные данные'!$F$7,"N",(CK5*'Вводные данные'!$G$212))</f>
        <v>N</v>
      </c>
      <c r="CL11" s="261" t="str">
        <f>IF(CL1&gt;'Вводные данные'!$F$7,"N",(CL5*'Вводные данные'!$G$212))</f>
        <v>N</v>
      </c>
      <c r="CM11" s="261" t="str">
        <f>IF(CM1&gt;'Вводные данные'!$F$7,"N",(CM5*'Вводные данные'!$G$212))</f>
        <v>N</v>
      </c>
      <c r="CN11" s="261" t="str">
        <f>IF(CN1&gt;'Вводные данные'!$F$7,"N",(CN5*'Вводные данные'!$G$212))</f>
        <v>N</v>
      </c>
      <c r="CO11" s="261" t="str">
        <f>IF(CO1&gt;'Вводные данные'!$F$7,"N",(CO5*'Вводные данные'!$G$212))</f>
        <v>N</v>
      </c>
      <c r="CP11" s="261" t="str">
        <f>IF(CP1&gt;'Вводные данные'!$F$7,"N",(CP5*'Вводные данные'!$G$212))</f>
        <v>N</v>
      </c>
      <c r="CQ11" s="261" t="str">
        <f>IF(CQ1&gt;'Вводные данные'!$F$7,"N",(CQ5*'Вводные данные'!$G$212))</f>
        <v>N</v>
      </c>
      <c r="CR11" s="261" t="str">
        <f>IF(CR1&gt;'Вводные данные'!$F$7,"N",(CR5*'Вводные данные'!$G$212))</f>
        <v>N</v>
      </c>
      <c r="CS11" s="261" t="str">
        <f>IF(CS1&gt;'Вводные данные'!$F$7,"N",(CS5*'Вводные данные'!$G$212))</f>
        <v>N</v>
      </c>
      <c r="CT11" s="261" t="str">
        <f>IF(CT1&gt;'Вводные данные'!$F$7,"N",(CT5*'Вводные данные'!$G$212))</f>
        <v>N</v>
      </c>
      <c r="CU11" s="261" t="str">
        <f>IF(CU1&gt;'Вводные данные'!$F$7,"N",(CU5*'Вводные данные'!$G$212))</f>
        <v>N</v>
      </c>
      <c r="CV11" s="261" t="str">
        <f>IF(CV1&gt;'Вводные данные'!$F$7,"N",(CV5*'Вводные данные'!$G$212))</f>
        <v>N</v>
      </c>
      <c r="CW11" s="261" t="str">
        <f>IF(CW1&gt;'Вводные данные'!$F$7,"N",(CW5*'Вводные данные'!$G$212))</f>
        <v>N</v>
      </c>
      <c r="CX11" s="261" t="str">
        <f>IF(CX1&gt;'Вводные данные'!$F$7,"N",(CX5*'Вводные данные'!$G$212))</f>
        <v>N</v>
      </c>
      <c r="CY11" s="261" t="str">
        <f>IF(CY1&gt;'Вводные данные'!$F$7,"N",(CY5*'Вводные данные'!$G$212))</f>
        <v>N</v>
      </c>
      <c r="CZ11" s="261" t="str">
        <f>IF(CZ1&gt;'Вводные данные'!$F$7,"N",(CZ5*'Вводные данные'!$G$212))</f>
        <v>N</v>
      </c>
      <c r="DA11" s="261" t="str">
        <f>IF(DA1&gt;'Вводные данные'!$F$7,"N",(DA5*'Вводные данные'!$G$212))</f>
        <v>N</v>
      </c>
      <c r="DB11" s="261" t="str">
        <f>IF(DB1&gt;'Вводные данные'!$F$7,"N",(DB5*'Вводные данные'!$G$212))</f>
        <v>N</v>
      </c>
      <c r="DC11" s="261" t="str">
        <f>IF(DC1&gt;'Вводные данные'!$F$7,"N",(DC5*'Вводные данные'!$G$212))</f>
        <v>N</v>
      </c>
      <c r="DD11" s="261" t="str">
        <f>IF(DD1&gt;'Вводные данные'!$F$7,"N",(DD5*'Вводные данные'!$G$212))</f>
        <v>N</v>
      </c>
      <c r="DE11" s="261" t="str">
        <f>IF(DE1&gt;'Вводные данные'!$F$7,"N",(DE5*'Вводные данные'!$G$212))</f>
        <v>N</v>
      </c>
      <c r="DF11" s="261" t="str">
        <f>IF(DF1&gt;'Вводные данные'!$F$7,"N",(DF5*'Вводные данные'!$G$212))</f>
        <v>N</v>
      </c>
      <c r="DG11" s="261" t="str">
        <f>IF(DG1&gt;'Вводные данные'!$F$7,"N",(DG5*'Вводные данные'!$G$212))</f>
        <v>N</v>
      </c>
      <c r="DH11" s="261" t="str">
        <f>IF(DH1&gt;'Вводные данные'!$F$7,"N",(DH5*'Вводные данные'!$G$212))</f>
        <v>N</v>
      </c>
      <c r="DI11" s="261" t="str">
        <f>IF(DI1&gt;'Вводные данные'!$F$7,"N",(DI5*'Вводные данные'!$G$212))</f>
        <v>N</v>
      </c>
      <c r="DJ11" s="261" t="str">
        <f>IF(DJ1&gt;'Вводные данные'!$F$7,"N",(DJ5*'Вводные данные'!$G$212))</f>
        <v>N</v>
      </c>
      <c r="DK11" s="261" t="str">
        <f>IF(DK1&gt;'Вводные данные'!$F$7,"N",(DK5*'Вводные данные'!$G$212))</f>
        <v>N</v>
      </c>
      <c r="DL11" s="261" t="str">
        <f>IF(DL1&gt;'Вводные данные'!$F$7,"N",(DL5*'Вводные данные'!$G$212))</f>
        <v>N</v>
      </c>
      <c r="DM11" s="261" t="str">
        <f>IF(DM1&gt;'Вводные данные'!$F$7,"N",(DM5*'Вводные данные'!$G$212))</f>
        <v>N</v>
      </c>
      <c r="DN11" s="261" t="str">
        <f>IF(DN1&gt;'Вводные данные'!$F$7,"N",(DN5*'Вводные данные'!$G$212))</f>
        <v>N</v>
      </c>
      <c r="DO11" s="261" t="str">
        <f>IF(DO1&gt;'Вводные данные'!$F$7,"N",(DO5*'Вводные данные'!$G$212))</f>
        <v>N</v>
      </c>
      <c r="DP11" s="261" t="str">
        <f>IF(DP1&gt;'Вводные данные'!$F$7,"N",(DP5*'Вводные данные'!$G$212))</f>
        <v>N</v>
      </c>
      <c r="DQ11" s="261" t="str">
        <f>IF(DQ1&gt;'Вводные данные'!$F$7,"N",(DQ5*'Вводные данные'!$G$212))</f>
        <v>N</v>
      </c>
      <c r="DR11" s="261" t="str">
        <f>IF(DR1&gt;'Вводные данные'!$F$7,"N",(DR5*'Вводные данные'!$G$212))</f>
        <v>N</v>
      </c>
      <c r="DS11" s="261" t="str">
        <f>IF(DS1&gt;'Вводные данные'!$F$7,"N",(DS5*'Вводные данные'!$G$212))</f>
        <v>N</v>
      </c>
      <c r="DT11" s="261" t="str">
        <f>IF(DT1&gt;'Вводные данные'!$F$7,"N",(DT5*'Вводные данные'!$G$212))</f>
        <v>N</v>
      </c>
      <c r="DU11" s="261" t="str">
        <f>IF(DU1&gt;'Вводные данные'!$F$7,"N",(DU5*'Вводные данные'!$G$212))</f>
        <v>N</v>
      </c>
      <c r="DV11" s="261" t="str">
        <f>IF(DV1&gt;'Вводные данные'!$F$7,"N",(DV5*'Вводные данные'!$G$212))</f>
        <v>N</v>
      </c>
      <c r="DW11" s="261" t="str">
        <f>IF(DW1&gt;'Вводные данные'!$F$7,"N",(DW5*'Вводные данные'!$G$212))</f>
        <v>N</v>
      </c>
      <c r="DX11" s="261" t="str">
        <f>IF(DX1&gt;'Вводные данные'!$F$7,"N",(DX5*'Вводные данные'!$G$212))</f>
        <v>N</v>
      </c>
      <c r="DY11" s="261" t="str">
        <f>IF(DY1&gt;'Вводные данные'!$F$7,"N",(DY5*'Вводные данные'!$G$212))</f>
        <v>N</v>
      </c>
      <c r="DZ11" s="261" t="str">
        <f>IF(DZ1&gt;'Вводные данные'!$F$7,"N",(DZ5*'Вводные данные'!$G$212))</f>
        <v>N</v>
      </c>
      <c r="EA11" s="261" t="str">
        <f>IF(EA1&gt;'Вводные данные'!$F$7,"N",(EA5*'Вводные данные'!$G$212))</f>
        <v>N</v>
      </c>
      <c r="EB11" s="261" t="str">
        <f>IF(EB1&gt;'Вводные данные'!$F$7,"N",(EB5*'Вводные данные'!$G$212))</f>
        <v>N</v>
      </c>
      <c r="EC11" s="261" t="str">
        <f>IF(EC1&gt;'Вводные данные'!$F$7,"N",(EC5*'Вводные данные'!$G$212))</f>
        <v>N</v>
      </c>
      <c r="ED11" s="261" t="str">
        <f>IF(ED1&gt;'Вводные данные'!$F$7,"N",(ED5*'Вводные данные'!$G$212))</f>
        <v>N</v>
      </c>
      <c r="EE11" s="261" t="str">
        <f>IF(EE1&gt;'Вводные данные'!$F$7,"N",(EE5*'Вводные данные'!$G$212))</f>
        <v>N</v>
      </c>
      <c r="EF11" s="261" t="str">
        <f>IF(EF1&gt;'Вводные данные'!$F$7,"N",(EF5*'Вводные данные'!$G$212))</f>
        <v>N</v>
      </c>
      <c r="EG11" s="261" t="str">
        <f>IF(EG1&gt;'Вводные данные'!$F$7,"N",(EG5*'Вводные данные'!$G$212))</f>
        <v>N</v>
      </c>
      <c r="EH11" s="261" t="str">
        <f>IF(EH1&gt;'Вводные данные'!$F$7,"N",(EH5*'Вводные данные'!$G$212))</f>
        <v>N</v>
      </c>
      <c r="EI11" s="261" t="str">
        <f>IF(EI1&gt;'Вводные данные'!$F$7,"N",(EI5*'Вводные данные'!$G$212))</f>
        <v>N</v>
      </c>
      <c r="EJ11" s="261" t="str">
        <f>IF(EJ1&gt;'Вводные данные'!$F$7,"N",(EJ5*'Вводные данные'!$G$212))</f>
        <v>N</v>
      </c>
      <c r="EK11" s="261" t="str">
        <f>IF(EK1&gt;'Вводные данные'!$F$7,"N",(EK5*'Вводные данные'!$G$212))</f>
        <v>N</v>
      </c>
      <c r="EL11" s="261" t="str">
        <f>IF(EL1&gt;'Вводные данные'!$F$7,"N",(EL5*'Вводные данные'!$G$212))</f>
        <v>N</v>
      </c>
      <c r="EM11" s="261" t="str">
        <f>IF(EM1&gt;'Вводные данные'!$F$7,"N",(EM5*'Вводные данные'!$G$212))</f>
        <v>N</v>
      </c>
      <c r="EN11" s="261" t="str">
        <f>IF(EN1&gt;'Вводные данные'!$F$7,"N",(EN5*'Вводные данные'!$G$212))</f>
        <v>N</v>
      </c>
      <c r="EO11" s="261" t="str">
        <f>IF(EO1&gt;'Вводные данные'!$F$7,"N",(EO5*'Вводные данные'!$G$212))</f>
        <v>N</v>
      </c>
      <c r="EP11" s="261" t="str">
        <f>IF(EP1&gt;'Вводные данные'!$F$7,"N",(EP5*'Вводные данные'!$G$212))</f>
        <v>N</v>
      </c>
      <c r="EQ11" s="261" t="str">
        <f>IF(EQ1&gt;'Вводные данные'!$F$7,"N",(EQ5*'Вводные данные'!$G$212))</f>
        <v>N</v>
      </c>
      <c r="ER11" s="261" t="str">
        <f>IF(ER1&gt;'Вводные данные'!$F$7,"N",(ER5*'Вводные данные'!$G$212))</f>
        <v>N</v>
      </c>
      <c r="ES11" s="261" t="str">
        <f>IF(ES1&gt;'Вводные данные'!$F$7,"N",(ES5*'Вводные данные'!$G$212))</f>
        <v>N</v>
      </c>
      <c r="ET11" s="261" t="str">
        <f>IF(ET1&gt;'Вводные данные'!$F$7,"N",(ET5*'Вводные данные'!$G$212))</f>
        <v>N</v>
      </c>
      <c r="EU11" s="261" t="str">
        <f>IF(EU1&gt;'Вводные данные'!$F$7,"N",(EU5*'Вводные данные'!$G$212))</f>
        <v>N</v>
      </c>
      <c r="EV11" s="261" t="str">
        <f>IF(EV1&gt;'Вводные данные'!$F$7,"N",(EV5*'Вводные данные'!$G$212))</f>
        <v>N</v>
      </c>
      <c r="EW11" s="261" t="str">
        <f>IF(EW1&gt;'Вводные данные'!$F$7,"N",(EW5*'Вводные данные'!$G$212))</f>
        <v>N</v>
      </c>
    </row>
    <row r="12" spans="2:153" s="69" customFormat="1" ht="15" customHeight="1" x14ac:dyDescent="0.25">
      <c r="B12" s="336" t="s">
        <v>75</v>
      </c>
      <c r="C12" s="240">
        <f t="shared" si="0"/>
        <v>672727.40354446345</v>
      </c>
      <c r="D12" s="240">
        <f>IF(D1&gt;'Вводные данные'!$F$7,"N",(D5*'Вводные данные'!$G$222))</f>
        <v>0</v>
      </c>
      <c r="E12" s="240">
        <f>IF(E1&gt;'Вводные данные'!$F$7,"N",(E5*'Вводные данные'!$G$222))</f>
        <v>0</v>
      </c>
      <c r="F12" s="240">
        <f>IF(F1&gt;'Вводные данные'!$F$7,"N",(F5*'Вводные данные'!$G$222))</f>
        <v>0</v>
      </c>
      <c r="G12" s="240">
        <f>IF(G1&gt;'Вводные данные'!$F$7,"N",(G5*'Вводные данные'!$G$222))</f>
        <v>0</v>
      </c>
      <c r="H12" s="240">
        <f>IF(H1&gt;'Вводные данные'!$F$7,"N",(H5*'Вводные данные'!$G$222))</f>
        <v>0</v>
      </c>
      <c r="I12" s="240">
        <f>IF(I1&gt;'Вводные данные'!$F$7,"N",(I5*'Вводные данные'!$G$222))</f>
        <v>0</v>
      </c>
      <c r="J12" s="240">
        <f>IF(J1&gt;'Вводные данные'!$F$7,"N",(J5*'Вводные данные'!$G$222))</f>
        <v>7194.945492454156</v>
      </c>
      <c r="K12" s="240">
        <f>IF(K1&gt;'Вводные данные'!$F$7,"N",(K5*'Вводные данные'!$G$222))</f>
        <v>14389.890984908312</v>
      </c>
      <c r="L12" s="240">
        <f>IF(L1&gt;'Вводные данные'!$F$7,"N",(L5*'Вводные данные'!$G$222))</f>
        <v>17987.363731135389</v>
      </c>
      <c r="M12" s="261">
        <f>IF(M1&gt;'Вводные данные'!$F$7,"N",(M5*'Вводные данные'!$G$222))</f>
        <v>21584.836477362467</v>
      </c>
      <c r="N12" s="261">
        <f>IF(N1&gt;'Вводные данные'!$F$7,"N",(N5*'Вводные данные'!$G$222))</f>
        <v>28779.781969816624</v>
      </c>
      <c r="O12" s="261">
        <f>IF(O1&gt;'Вводные данные'!$F$7,"N",(O5*'Вводные данные'!$G$222))</f>
        <v>39572.200208497859</v>
      </c>
      <c r="P12" s="261">
        <f>IF(P1&gt;'Вводные данные'!$F$7,"N",(P5*'Вводные данные'!$G$222))</f>
        <v>50364.618447179091</v>
      </c>
      <c r="Q12" s="261">
        <f>IF(Q1&gt;'Вводные данные'!$F$7,"N",(Q5*'Вводные данные'!$G$222))</f>
        <v>61157.036685860323</v>
      </c>
      <c r="R12" s="261">
        <f>IF(R1&gt;'Вводные данные'!$F$7,"N",(R5*'Вводные данные'!$G$222))</f>
        <v>71949.454924541555</v>
      </c>
      <c r="S12" s="261">
        <f>IF(S1&gt;'Вводные данные'!$F$7,"N",(S5*'Вводные данные'!$G$222))</f>
        <v>71949.454924541555</v>
      </c>
      <c r="T12" s="261">
        <f>IF(T1&gt;'Вводные данные'!$F$7,"N",(T5*'Вводные данные'!$G$222))</f>
        <v>71949.454924541555</v>
      </c>
      <c r="U12" s="261">
        <f>IF(U1&gt;'Вводные данные'!$F$7,"N",(U5*'Вводные данные'!$G$222))</f>
        <v>71949.454924541555</v>
      </c>
      <c r="V12" s="261">
        <f>IF(V1&gt;'Вводные данные'!$F$7,"N",(V5*'Вводные данные'!$G$222))</f>
        <v>71949.454924541555</v>
      </c>
      <c r="W12" s="261">
        <f>IF(W1&gt;'Вводные данные'!$F$7,"N",(W5*'Вводные данные'!$G$222))</f>
        <v>71949.454924541555</v>
      </c>
      <c r="X12" s="261" t="str">
        <f>IF(X1&gt;'Вводные данные'!$F$7,"N",(X5*'Вводные данные'!$G$222))</f>
        <v>N</v>
      </c>
      <c r="Y12" s="261" t="str">
        <f>IF(Y1&gt;'Вводные данные'!$F$7,"N",(Y5*'Вводные данные'!$G$222))</f>
        <v>N</v>
      </c>
      <c r="Z12" s="261" t="str">
        <f>IF(Z1&gt;'Вводные данные'!$F$7,"N",(Z5*'Вводные данные'!$G$222))</f>
        <v>N</v>
      </c>
      <c r="AA12" s="261" t="str">
        <f>IF(AA1&gt;'Вводные данные'!$F$7,"N",(AA5*'Вводные данные'!$G$222))</f>
        <v>N</v>
      </c>
      <c r="AB12" s="261" t="str">
        <f>IF(AB1&gt;'Вводные данные'!$F$7,"N",(AB5*'Вводные данные'!$G$222))</f>
        <v>N</v>
      </c>
      <c r="AC12" s="261" t="str">
        <f>IF(AC1&gt;'Вводные данные'!$F$7,"N",(AC5*'Вводные данные'!$G$222))</f>
        <v>N</v>
      </c>
      <c r="AD12" s="261" t="str">
        <f>IF(AD1&gt;'Вводные данные'!$F$7,"N",(AD5*'Вводные данные'!$G$222))</f>
        <v>N</v>
      </c>
      <c r="AE12" s="261" t="str">
        <f>IF(AE1&gt;'Вводные данные'!$F$7,"N",(AE5*'Вводные данные'!$G$222))</f>
        <v>N</v>
      </c>
      <c r="AF12" s="261" t="str">
        <f>IF(AF1&gt;'Вводные данные'!$F$7,"N",(AF5*'Вводные данные'!$G$222))</f>
        <v>N</v>
      </c>
      <c r="AG12" s="261" t="str">
        <f>IF(AG1&gt;'Вводные данные'!$F$7,"N",(AG5*'Вводные данные'!$G$222))</f>
        <v>N</v>
      </c>
      <c r="AH12" s="261" t="str">
        <f>IF(AH1&gt;'Вводные данные'!$F$7,"N",(AH5*'Вводные данные'!$G$222))</f>
        <v>N</v>
      </c>
      <c r="AI12" s="261" t="str">
        <f>IF(AI1&gt;'Вводные данные'!$F$7,"N",(AI5*'Вводные данные'!$G$222))</f>
        <v>N</v>
      </c>
      <c r="AJ12" s="261" t="str">
        <f>IF(AJ1&gt;'Вводные данные'!$F$7,"N",(AJ5*'Вводные данные'!$G$222))</f>
        <v>N</v>
      </c>
      <c r="AK12" s="261" t="str">
        <f>IF(AK1&gt;'Вводные данные'!$F$7,"N",(AK5*'Вводные данные'!$G$222))</f>
        <v>N</v>
      </c>
      <c r="AL12" s="261" t="str">
        <f>IF(AL1&gt;'Вводные данные'!$F$7,"N",(AL5*'Вводные данные'!$G$222))</f>
        <v>N</v>
      </c>
      <c r="AM12" s="261" t="str">
        <f>IF(AM1&gt;'Вводные данные'!$F$7,"N",(AM5*'Вводные данные'!$G$222))</f>
        <v>N</v>
      </c>
      <c r="AN12" s="261" t="str">
        <f>IF(AN1&gt;'Вводные данные'!$F$7,"N",(AN5*'Вводные данные'!$G$222))</f>
        <v>N</v>
      </c>
      <c r="AO12" s="261" t="str">
        <f>IF(AO1&gt;'Вводные данные'!$F$7,"N",(AO5*'Вводные данные'!$G$222))</f>
        <v>N</v>
      </c>
      <c r="AP12" s="261" t="str">
        <f>IF(AP1&gt;'Вводные данные'!$F$7,"N",(AP5*'Вводные данные'!$G$222))</f>
        <v>N</v>
      </c>
      <c r="AQ12" s="261" t="str">
        <f>IF(AQ1&gt;'Вводные данные'!$F$7,"N",(AQ5*'Вводные данные'!$G$222))</f>
        <v>N</v>
      </c>
      <c r="AR12" s="261" t="str">
        <f>IF(AR1&gt;'Вводные данные'!$F$7,"N",(AR5*'Вводные данные'!$G$222))</f>
        <v>N</v>
      </c>
      <c r="AS12" s="261" t="str">
        <f>IF(AS1&gt;'Вводные данные'!$F$7,"N",(AS5*'Вводные данные'!$G$222))</f>
        <v>N</v>
      </c>
      <c r="AT12" s="261" t="str">
        <f>IF(AT1&gt;'Вводные данные'!$F$7,"N",(AT5*'Вводные данные'!$G$222))</f>
        <v>N</v>
      </c>
      <c r="AU12" s="261" t="str">
        <f>IF(AU1&gt;'Вводные данные'!$F$7,"N",(AU5*'Вводные данные'!$G$222))</f>
        <v>N</v>
      </c>
      <c r="AV12" s="261" t="str">
        <f>IF(AV1&gt;'Вводные данные'!$F$7,"N",(AV5*'Вводные данные'!$G$222))</f>
        <v>N</v>
      </c>
      <c r="AW12" s="261" t="str">
        <f>IF(AW1&gt;'Вводные данные'!$F$7,"N",(AW5*'Вводные данные'!$G$222))</f>
        <v>N</v>
      </c>
      <c r="AX12" s="261" t="str">
        <f>IF(AX1&gt;'Вводные данные'!$F$7,"N",(AX5*'Вводные данные'!$G$222))</f>
        <v>N</v>
      </c>
      <c r="AY12" s="261" t="str">
        <f>IF(AY1&gt;'Вводные данные'!$F$7,"N",(AY5*'Вводные данные'!$G$222))</f>
        <v>N</v>
      </c>
      <c r="AZ12" s="261" t="str">
        <f>IF(AZ1&gt;'Вводные данные'!$F$7,"N",(AZ5*'Вводные данные'!$G$222))</f>
        <v>N</v>
      </c>
      <c r="BA12" s="261" t="str">
        <f>IF(BA1&gt;'Вводные данные'!$F$7,"N",(BA5*'Вводные данные'!$G$222))</f>
        <v>N</v>
      </c>
      <c r="BB12" s="261" t="str">
        <f>IF(BB1&gt;'Вводные данные'!$F$7,"N",(BB5*'Вводные данные'!$G$222))</f>
        <v>N</v>
      </c>
      <c r="BC12" s="261" t="str">
        <f>IF(BC1&gt;'Вводные данные'!$F$7,"N",(BC5*'Вводные данные'!$G$222))</f>
        <v>N</v>
      </c>
      <c r="BD12" s="261" t="str">
        <f>IF(BD1&gt;'Вводные данные'!$F$7,"N",(BD5*'Вводные данные'!$G$222))</f>
        <v>N</v>
      </c>
      <c r="BE12" s="261" t="str">
        <f>IF(BE1&gt;'Вводные данные'!$F$7,"N",(BE5*'Вводные данные'!$G$222))</f>
        <v>N</v>
      </c>
      <c r="BF12" s="261" t="str">
        <f>IF(BF1&gt;'Вводные данные'!$F$7,"N",(BF5*'Вводные данные'!$G$222))</f>
        <v>N</v>
      </c>
      <c r="BG12" s="261" t="str">
        <f>IF(BG1&gt;'Вводные данные'!$F$7,"N",(BG5*'Вводные данные'!$G$222))</f>
        <v>N</v>
      </c>
      <c r="BH12" s="261" t="str">
        <f>IF(BH1&gt;'Вводные данные'!$F$7,"N",(BH5*'Вводные данные'!$G$222))</f>
        <v>N</v>
      </c>
      <c r="BI12" s="261" t="str">
        <f>IF(BI1&gt;'Вводные данные'!$F$7,"N",(BI5*'Вводные данные'!$G$222))</f>
        <v>N</v>
      </c>
      <c r="BJ12" s="261" t="str">
        <f>IF(BJ1&gt;'Вводные данные'!$F$7,"N",(BJ5*'Вводные данные'!$G$222))</f>
        <v>N</v>
      </c>
      <c r="BK12" s="261" t="str">
        <f>IF(BK1&gt;'Вводные данные'!$F$7,"N",(BK5*'Вводные данные'!$G$222))</f>
        <v>N</v>
      </c>
      <c r="BL12" s="261" t="str">
        <f>IF(BL1&gt;'Вводные данные'!$F$7,"N",(BL5*'Вводные данные'!$G$222))</f>
        <v>N</v>
      </c>
      <c r="BM12" s="261" t="str">
        <f>IF(BM1&gt;'Вводные данные'!$F$7,"N",(BM5*'Вводные данные'!$G$222))</f>
        <v>N</v>
      </c>
      <c r="BN12" s="261" t="str">
        <f>IF(BN1&gt;'Вводные данные'!$F$7,"N",(BN5*'Вводные данные'!$G$222))</f>
        <v>N</v>
      </c>
      <c r="BO12" s="261" t="str">
        <f>IF(BO1&gt;'Вводные данные'!$F$7,"N",(BO5*'Вводные данные'!$G$222))</f>
        <v>N</v>
      </c>
      <c r="BP12" s="261" t="str">
        <f>IF(BP1&gt;'Вводные данные'!$F$7,"N",(BP5*'Вводные данные'!$G$222))</f>
        <v>N</v>
      </c>
      <c r="BQ12" s="261" t="str">
        <f>IF(BQ1&gt;'Вводные данные'!$F$7,"N",(BQ5*'Вводные данные'!$G$222))</f>
        <v>N</v>
      </c>
      <c r="BR12" s="261" t="str">
        <f>IF(BR1&gt;'Вводные данные'!$F$7,"N",(BR5*'Вводные данные'!$G$222))</f>
        <v>N</v>
      </c>
      <c r="BS12" s="261" t="str">
        <f>IF(BS1&gt;'Вводные данные'!$F$7,"N",(BS5*'Вводные данные'!$G$222))</f>
        <v>N</v>
      </c>
      <c r="BT12" s="261" t="str">
        <f>IF(BT1&gt;'Вводные данные'!$F$7,"N",(BT5*'Вводные данные'!$G$222))</f>
        <v>N</v>
      </c>
      <c r="BU12" s="261" t="str">
        <f>IF(BU1&gt;'Вводные данные'!$F$7,"N",(BU5*'Вводные данные'!$G$222))</f>
        <v>N</v>
      </c>
      <c r="BV12" s="261" t="str">
        <f>IF(BV1&gt;'Вводные данные'!$F$7,"N",(BV5*'Вводные данные'!$G$222))</f>
        <v>N</v>
      </c>
      <c r="BW12" s="261" t="str">
        <f>IF(BW1&gt;'Вводные данные'!$F$7,"N",(BW5*'Вводные данные'!$G$222))</f>
        <v>N</v>
      </c>
      <c r="BX12" s="261" t="str">
        <f>IF(BX1&gt;'Вводные данные'!$F$7,"N",(BX5*'Вводные данные'!$G$222))</f>
        <v>N</v>
      </c>
      <c r="BY12" s="261" t="str">
        <f>IF(BY1&gt;'Вводные данные'!$F$7,"N",(BY5*'Вводные данные'!$G$222))</f>
        <v>N</v>
      </c>
      <c r="BZ12" s="261" t="str">
        <f>IF(BZ1&gt;'Вводные данные'!$F$7,"N",(BZ5*'Вводные данные'!$G$222))</f>
        <v>N</v>
      </c>
      <c r="CA12" s="261" t="str">
        <f>IF(CA1&gt;'Вводные данные'!$F$7,"N",(CA5*'Вводные данные'!$G$222))</f>
        <v>N</v>
      </c>
      <c r="CB12" s="261" t="str">
        <f>IF(CB1&gt;'Вводные данные'!$F$7,"N",(CB5*'Вводные данные'!$G$222))</f>
        <v>N</v>
      </c>
      <c r="CC12" s="261" t="str">
        <f>IF(CC1&gt;'Вводные данные'!$F$7,"N",(CC5*'Вводные данные'!$G$222))</f>
        <v>N</v>
      </c>
      <c r="CD12" s="261" t="str">
        <f>IF(CD1&gt;'Вводные данные'!$F$7,"N",(CD5*'Вводные данные'!$G$222))</f>
        <v>N</v>
      </c>
      <c r="CE12" s="261" t="str">
        <f>IF(CE1&gt;'Вводные данные'!$F$7,"N",(CE5*'Вводные данные'!$G$222))</f>
        <v>N</v>
      </c>
      <c r="CF12" s="261" t="str">
        <f>IF(CF1&gt;'Вводные данные'!$F$7,"N",(CF5*'Вводные данные'!$G$222))</f>
        <v>N</v>
      </c>
      <c r="CG12" s="261" t="str">
        <f>IF(CG1&gt;'Вводные данные'!$F$7,"N",(CG5*'Вводные данные'!$G$222))</f>
        <v>N</v>
      </c>
      <c r="CH12" s="261" t="str">
        <f>IF(CH1&gt;'Вводные данные'!$F$7,"N",(CH5*'Вводные данные'!$G$222))</f>
        <v>N</v>
      </c>
      <c r="CI12" s="261" t="str">
        <f>IF(CI1&gt;'Вводные данные'!$F$7,"N",(CI5*'Вводные данные'!$G$222))</f>
        <v>N</v>
      </c>
      <c r="CJ12" s="261" t="str">
        <f>IF(CJ1&gt;'Вводные данные'!$F$7,"N",(CJ5*'Вводные данные'!$G$222))</f>
        <v>N</v>
      </c>
      <c r="CK12" s="261" t="str">
        <f>IF(CK1&gt;'Вводные данные'!$F$7,"N",(CK5*'Вводные данные'!$G$222))</f>
        <v>N</v>
      </c>
      <c r="CL12" s="261" t="str">
        <f>IF(CL1&gt;'Вводные данные'!$F$7,"N",(CL5*'Вводные данные'!$G$222))</f>
        <v>N</v>
      </c>
      <c r="CM12" s="261" t="str">
        <f>IF(CM1&gt;'Вводные данные'!$F$7,"N",(CM5*'Вводные данные'!$G$222))</f>
        <v>N</v>
      </c>
      <c r="CN12" s="261" t="str">
        <f>IF(CN1&gt;'Вводные данные'!$F$7,"N",(CN5*'Вводные данные'!$G$222))</f>
        <v>N</v>
      </c>
      <c r="CO12" s="261" t="str">
        <f>IF(CO1&gt;'Вводные данные'!$F$7,"N",(CO5*'Вводные данные'!$G$222))</f>
        <v>N</v>
      </c>
      <c r="CP12" s="261" t="str">
        <f>IF(CP1&gt;'Вводные данные'!$F$7,"N",(CP5*'Вводные данные'!$G$222))</f>
        <v>N</v>
      </c>
      <c r="CQ12" s="261" t="str">
        <f>IF(CQ1&gt;'Вводные данные'!$F$7,"N",(CQ5*'Вводные данные'!$G$222))</f>
        <v>N</v>
      </c>
      <c r="CR12" s="261" t="str">
        <f>IF(CR1&gt;'Вводные данные'!$F$7,"N",(CR5*'Вводные данные'!$G$222))</f>
        <v>N</v>
      </c>
      <c r="CS12" s="261" t="str">
        <f>IF(CS1&gt;'Вводные данные'!$F$7,"N",(CS5*'Вводные данные'!$G$222))</f>
        <v>N</v>
      </c>
      <c r="CT12" s="261" t="str">
        <f>IF(CT1&gt;'Вводные данные'!$F$7,"N",(CT5*'Вводные данные'!$G$222))</f>
        <v>N</v>
      </c>
      <c r="CU12" s="261" t="str">
        <f>IF(CU1&gt;'Вводные данные'!$F$7,"N",(CU5*'Вводные данные'!$G$222))</f>
        <v>N</v>
      </c>
      <c r="CV12" s="261" t="str">
        <f>IF(CV1&gt;'Вводные данные'!$F$7,"N",(CV5*'Вводные данные'!$G$222))</f>
        <v>N</v>
      </c>
      <c r="CW12" s="261" t="str">
        <f>IF(CW1&gt;'Вводные данные'!$F$7,"N",(CW5*'Вводные данные'!$G$222))</f>
        <v>N</v>
      </c>
      <c r="CX12" s="261" t="str">
        <f>IF(CX1&gt;'Вводные данные'!$F$7,"N",(CX5*'Вводные данные'!$G$222))</f>
        <v>N</v>
      </c>
      <c r="CY12" s="261" t="str">
        <f>IF(CY1&gt;'Вводные данные'!$F$7,"N",(CY5*'Вводные данные'!$G$222))</f>
        <v>N</v>
      </c>
      <c r="CZ12" s="261" t="str">
        <f>IF(CZ1&gt;'Вводные данные'!$F$7,"N",(CZ5*'Вводные данные'!$G$222))</f>
        <v>N</v>
      </c>
      <c r="DA12" s="261" t="str">
        <f>IF(DA1&gt;'Вводные данные'!$F$7,"N",(DA5*'Вводные данные'!$G$222))</f>
        <v>N</v>
      </c>
      <c r="DB12" s="261" t="str">
        <f>IF(DB1&gt;'Вводные данные'!$F$7,"N",(DB5*'Вводные данные'!$G$222))</f>
        <v>N</v>
      </c>
      <c r="DC12" s="261" t="str">
        <f>IF(DC1&gt;'Вводные данные'!$F$7,"N",(DC5*'Вводные данные'!$G$222))</f>
        <v>N</v>
      </c>
      <c r="DD12" s="261" t="str">
        <f>IF(DD1&gt;'Вводные данные'!$F$7,"N",(DD5*'Вводные данные'!$G$222))</f>
        <v>N</v>
      </c>
      <c r="DE12" s="261" t="str">
        <f>IF(DE1&gt;'Вводные данные'!$F$7,"N",(DE5*'Вводные данные'!$G$222))</f>
        <v>N</v>
      </c>
      <c r="DF12" s="261" t="str">
        <f>IF(DF1&gt;'Вводные данные'!$F$7,"N",(DF5*'Вводные данные'!$G$222))</f>
        <v>N</v>
      </c>
      <c r="DG12" s="261" t="str">
        <f>IF(DG1&gt;'Вводные данные'!$F$7,"N",(DG5*'Вводные данные'!$G$222))</f>
        <v>N</v>
      </c>
      <c r="DH12" s="261" t="str">
        <f>IF(DH1&gt;'Вводные данные'!$F$7,"N",(DH5*'Вводные данные'!$G$222))</f>
        <v>N</v>
      </c>
      <c r="DI12" s="261" t="str">
        <f>IF(DI1&gt;'Вводные данные'!$F$7,"N",(DI5*'Вводные данные'!$G$222))</f>
        <v>N</v>
      </c>
      <c r="DJ12" s="261" t="str">
        <f>IF(DJ1&gt;'Вводные данные'!$F$7,"N",(DJ5*'Вводные данные'!$G$222))</f>
        <v>N</v>
      </c>
      <c r="DK12" s="261" t="str">
        <f>IF(DK1&gt;'Вводные данные'!$F$7,"N",(DK5*'Вводные данные'!$G$222))</f>
        <v>N</v>
      </c>
      <c r="DL12" s="261" t="str">
        <f>IF(DL1&gt;'Вводные данные'!$F$7,"N",(DL5*'Вводные данные'!$G$222))</f>
        <v>N</v>
      </c>
      <c r="DM12" s="261" t="str">
        <f>IF(DM1&gt;'Вводные данные'!$F$7,"N",(DM5*'Вводные данные'!$G$222))</f>
        <v>N</v>
      </c>
      <c r="DN12" s="261" t="str">
        <f>IF(DN1&gt;'Вводные данные'!$F$7,"N",(DN5*'Вводные данные'!$G$222))</f>
        <v>N</v>
      </c>
      <c r="DO12" s="261" t="str">
        <f>IF(DO1&gt;'Вводные данные'!$F$7,"N",(DO5*'Вводные данные'!$G$222))</f>
        <v>N</v>
      </c>
      <c r="DP12" s="261" t="str">
        <f>IF(DP1&gt;'Вводные данные'!$F$7,"N",(DP5*'Вводные данные'!$G$222))</f>
        <v>N</v>
      </c>
      <c r="DQ12" s="261" t="str">
        <f>IF(DQ1&gt;'Вводные данные'!$F$7,"N",(DQ5*'Вводные данные'!$G$222))</f>
        <v>N</v>
      </c>
      <c r="DR12" s="261" t="str">
        <f>IF(DR1&gt;'Вводные данные'!$F$7,"N",(DR5*'Вводные данные'!$G$222))</f>
        <v>N</v>
      </c>
      <c r="DS12" s="261" t="str">
        <f>IF(DS1&gt;'Вводные данные'!$F$7,"N",(DS5*'Вводные данные'!$G$222))</f>
        <v>N</v>
      </c>
      <c r="DT12" s="261" t="str">
        <f>IF(DT1&gt;'Вводные данные'!$F$7,"N",(DT5*'Вводные данные'!$G$222))</f>
        <v>N</v>
      </c>
      <c r="DU12" s="261" t="str">
        <f>IF(DU1&gt;'Вводные данные'!$F$7,"N",(DU5*'Вводные данные'!$G$222))</f>
        <v>N</v>
      </c>
      <c r="DV12" s="261" t="str">
        <f>IF(DV1&gt;'Вводные данные'!$F$7,"N",(DV5*'Вводные данные'!$G$222))</f>
        <v>N</v>
      </c>
      <c r="DW12" s="261" t="str">
        <f>IF(DW1&gt;'Вводные данные'!$F$7,"N",(DW5*'Вводные данные'!$G$222))</f>
        <v>N</v>
      </c>
      <c r="DX12" s="261" t="str">
        <f>IF(DX1&gt;'Вводные данные'!$F$7,"N",(DX5*'Вводные данные'!$G$222))</f>
        <v>N</v>
      </c>
      <c r="DY12" s="261" t="str">
        <f>IF(DY1&gt;'Вводные данные'!$F$7,"N",(DY5*'Вводные данные'!$G$222))</f>
        <v>N</v>
      </c>
      <c r="DZ12" s="261" t="str">
        <f>IF(DZ1&gt;'Вводные данные'!$F$7,"N",(DZ5*'Вводные данные'!$G$222))</f>
        <v>N</v>
      </c>
      <c r="EA12" s="261" t="str">
        <f>IF(EA1&gt;'Вводные данные'!$F$7,"N",(EA5*'Вводные данные'!$G$222))</f>
        <v>N</v>
      </c>
      <c r="EB12" s="261" t="str">
        <f>IF(EB1&gt;'Вводные данные'!$F$7,"N",(EB5*'Вводные данные'!$G$222))</f>
        <v>N</v>
      </c>
      <c r="EC12" s="261" t="str">
        <f>IF(EC1&gt;'Вводные данные'!$F$7,"N",(EC5*'Вводные данные'!$G$222))</f>
        <v>N</v>
      </c>
      <c r="ED12" s="261" t="str">
        <f>IF(ED1&gt;'Вводные данные'!$F$7,"N",(ED5*'Вводные данные'!$G$222))</f>
        <v>N</v>
      </c>
      <c r="EE12" s="261" t="str">
        <f>IF(EE1&gt;'Вводные данные'!$F$7,"N",(EE5*'Вводные данные'!$G$222))</f>
        <v>N</v>
      </c>
      <c r="EF12" s="261" t="str">
        <f>IF(EF1&gt;'Вводные данные'!$F$7,"N",(EF5*'Вводные данные'!$G$222))</f>
        <v>N</v>
      </c>
      <c r="EG12" s="261" t="str">
        <f>IF(EG1&gt;'Вводные данные'!$F$7,"N",(EG5*'Вводные данные'!$G$222))</f>
        <v>N</v>
      </c>
      <c r="EH12" s="261" t="str">
        <f>IF(EH1&gt;'Вводные данные'!$F$7,"N",(EH5*'Вводные данные'!$G$222))</f>
        <v>N</v>
      </c>
      <c r="EI12" s="261" t="str">
        <f>IF(EI1&gt;'Вводные данные'!$F$7,"N",(EI5*'Вводные данные'!$G$222))</f>
        <v>N</v>
      </c>
      <c r="EJ12" s="261" t="str">
        <f>IF(EJ1&gt;'Вводные данные'!$F$7,"N",(EJ5*'Вводные данные'!$G$222))</f>
        <v>N</v>
      </c>
      <c r="EK12" s="261" t="str">
        <f>IF(EK1&gt;'Вводные данные'!$F$7,"N",(EK5*'Вводные данные'!$G$222))</f>
        <v>N</v>
      </c>
      <c r="EL12" s="261" t="str">
        <f>IF(EL1&gt;'Вводные данные'!$F$7,"N",(EL5*'Вводные данные'!$G$222))</f>
        <v>N</v>
      </c>
      <c r="EM12" s="261" t="str">
        <f>IF(EM1&gt;'Вводные данные'!$F$7,"N",(EM5*'Вводные данные'!$G$222))</f>
        <v>N</v>
      </c>
      <c r="EN12" s="261" t="str">
        <f>IF(EN1&gt;'Вводные данные'!$F$7,"N",(EN5*'Вводные данные'!$G$222))</f>
        <v>N</v>
      </c>
      <c r="EO12" s="261" t="str">
        <f>IF(EO1&gt;'Вводные данные'!$F$7,"N",(EO5*'Вводные данные'!$G$222))</f>
        <v>N</v>
      </c>
      <c r="EP12" s="261" t="str">
        <f>IF(EP1&gt;'Вводные данные'!$F$7,"N",(EP5*'Вводные данные'!$G$222))</f>
        <v>N</v>
      </c>
      <c r="EQ12" s="261" t="str">
        <f>IF(EQ1&gt;'Вводные данные'!$F$7,"N",(EQ5*'Вводные данные'!$G$222))</f>
        <v>N</v>
      </c>
      <c r="ER12" s="261" t="str">
        <f>IF(ER1&gt;'Вводные данные'!$F$7,"N",(ER5*'Вводные данные'!$G$222))</f>
        <v>N</v>
      </c>
      <c r="ES12" s="261" t="str">
        <f>IF(ES1&gt;'Вводные данные'!$F$7,"N",(ES5*'Вводные данные'!$G$222))</f>
        <v>N</v>
      </c>
      <c r="ET12" s="261" t="str">
        <f>IF(ET1&gt;'Вводные данные'!$F$7,"N",(ET5*'Вводные данные'!$G$222))</f>
        <v>N</v>
      </c>
      <c r="EU12" s="261" t="str">
        <f>IF(EU1&gt;'Вводные данные'!$F$7,"N",(EU5*'Вводные данные'!$G$222))</f>
        <v>N</v>
      </c>
      <c r="EV12" s="261" t="str">
        <f>IF(EV1&gt;'Вводные данные'!$F$7,"N",(EV5*'Вводные данные'!$G$222))</f>
        <v>N</v>
      </c>
      <c r="EW12" s="261" t="str">
        <f>IF(EW1&gt;'Вводные данные'!$F$7,"N",(EW5*'Вводные данные'!$G$222))</f>
        <v>N</v>
      </c>
    </row>
    <row r="13" spans="2:153" s="69" customFormat="1" ht="15.75" x14ac:dyDescent="0.25">
      <c r="B13" s="336" t="s">
        <v>342</v>
      </c>
      <c r="C13" s="240">
        <f t="shared" si="0"/>
        <v>0</v>
      </c>
      <c r="D13" s="240">
        <f>IF(D$1&gt;'Вводные данные'!$F$7,"N",SUM(D111:D116))</f>
        <v>0</v>
      </c>
      <c r="E13" s="240">
        <f>IF(E$1&gt;'Вводные данные'!$F$7,"N",SUM(E111:E116))</f>
        <v>0</v>
      </c>
      <c r="F13" s="240">
        <f>IF(F$1&gt;'Вводные данные'!$F$7,"N",SUM(F111:F116))</f>
        <v>0</v>
      </c>
      <c r="G13" s="240">
        <f>IF(G$1&gt;'Вводные данные'!$F$7,"N",SUM(G111:G116))</f>
        <v>0</v>
      </c>
      <c r="H13" s="240">
        <f>IF(H$1&gt;'Вводные данные'!$F$7,"N",SUM(H111:H116))</f>
        <v>0</v>
      </c>
      <c r="I13" s="240">
        <f>IF(I$1&gt;'Вводные данные'!$F$7,"N",SUM(I111:I116))</f>
        <v>0</v>
      </c>
      <c r="J13" s="240">
        <f>IF(J$1&gt;'Вводные данные'!$F$7,"N",SUM(J111:J116))</f>
        <v>0</v>
      </c>
      <c r="K13" s="240">
        <f>IF(K$1&gt;'Вводные данные'!$F$7,"N",SUM(K111:K116))</f>
        <v>0</v>
      </c>
      <c r="L13" s="240">
        <f>IF(L$1&gt;'Вводные данные'!$F$7,"N",SUM(L111:L116))</f>
        <v>0</v>
      </c>
      <c r="M13" s="240">
        <f>IF(M$1&gt;'Вводные данные'!$F$7,"N",SUM(M111:M116))</f>
        <v>0</v>
      </c>
      <c r="N13" s="240">
        <f>IF(N$1&gt;'Вводные данные'!$F$7,"N",SUM(N111:N116))</f>
        <v>0</v>
      </c>
      <c r="O13" s="240">
        <f>IF(O$1&gt;'Вводные данные'!$F$7,"N",SUM(O111:O116))</f>
        <v>0</v>
      </c>
      <c r="P13" s="240">
        <f>IF(P$1&gt;'Вводные данные'!$F$7,"N",SUM(P111:P116))</f>
        <v>0</v>
      </c>
      <c r="Q13" s="240">
        <f>IF(Q$1&gt;'Вводные данные'!$F$7,"N",SUM(Q111:Q116))</f>
        <v>0</v>
      </c>
      <c r="R13" s="240">
        <f>IF(R$1&gt;'Вводные данные'!$F$7,"N",SUM(R111:R116))</f>
        <v>0</v>
      </c>
      <c r="S13" s="240">
        <f>IF(S$1&gt;'Вводные данные'!$F$7,"N",SUM(S111:S116))</f>
        <v>0</v>
      </c>
      <c r="T13" s="240">
        <f>IF(T$1&gt;'Вводные данные'!$F$7,"N",SUM(T111:T116))</f>
        <v>0</v>
      </c>
      <c r="U13" s="240">
        <f>IF(U$1&gt;'Вводные данные'!$F$7,"N",SUM(U111:U116))</f>
        <v>0</v>
      </c>
      <c r="V13" s="240">
        <f>IF(V$1&gt;'Вводные данные'!$F$7,"N",SUM(V111:V116))</f>
        <v>0</v>
      </c>
      <c r="W13" s="240">
        <f>IF(W$1&gt;'Вводные данные'!$F$7,"N",SUM(W111:W116))</f>
        <v>0</v>
      </c>
      <c r="X13" s="240" t="str">
        <f>IF(X$1&gt;'Вводные данные'!$F$7,"N",SUM(X111:X116))</f>
        <v>N</v>
      </c>
      <c r="Y13" s="240" t="str">
        <f>IF(Y$1&gt;'Вводные данные'!$F$7,"N",SUM(Y111:Y116))</f>
        <v>N</v>
      </c>
      <c r="Z13" s="240" t="str">
        <f>IF(Z$1&gt;'Вводные данные'!$F$7,"N",SUM(Z111:Z116))</f>
        <v>N</v>
      </c>
      <c r="AA13" s="240" t="str">
        <f>IF(AA$1&gt;'Вводные данные'!$F$7,"N",SUM(AA111:AA116))</f>
        <v>N</v>
      </c>
      <c r="AB13" s="240" t="str">
        <f>IF(AB$1&gt;'Вводные данные'!$F$7,"N",SUM(AB111:AB116))</f>
        <v>N</v>
      </c>
      <c r="AC13" s="240" t="str">
        <f>IF(AC$1&gt;'Вводные данные'!$F$7,"N",SUM(AC111:AC116))</f>
        <v>N</v>
      </c>
      <c r="AD13" s="240" t="str">
        <f>IF(AD$1&gt;'Вводные данные'!$F$7,"N",SUM(AD111:AD116))</f>
        <v>N</v>
      </c>
      <c r="AE13" s="240" t="str">
        <f>IF(AE$1&gt;'Вводные данные'!$F$7,"N",SUM(AE111:AE116))</f>
        <v>N</v>
      </c>
      <c r="AF13" s="240" t="str">
        <f>IF(AF$1&gt;'Вводные данные'!$F$7,"N",SUM(AF111:AF116))</f>
        <v>N</v>
      </c>
      <c r="AG13" s="240" t="str">
        <f>IF(AG$1&gt;'Вводные данные'!$F$7,"N",SUM(AG111:AG116))</f>
        <v>N</v>
      </c>
      <c r="AH13" s="240" t="str">
        <f>IF(AH$1&gt;'Вводные данные'!$F$7,"N",SUM(AH111:AH116))</f>
        <v>N</v>
      </c>
      <c r="AI13" s="240" t="str">
        <f>IF(AI$1&gt;'Вводные данные'!$F$7,"N",SUM(AI111:AI116))</f>
        <v>N</v>
      </c>
      <c r="AJ13" s="240" t="str">
        <f>IF(AJ$1&gt;'Вводные данные'!$F$7,"N",SUM(AJ111:AJ116))</f>
        <v>N</v>
      </c>
      <c r="AK13" s="240" t="str">
        <f>IF(AK$1&gt;'Вводные данные'!$F$7,"N",SUM(AK111:AK116))</f>
        <v>N</v>
      </c>
      <c r="AL13" s="240" t="str">
        <f>IF(AL$1&gt;'Вводные данные'!$F$7,"N",SUM(AL111:AL116))</f>
        <v>N</v>
      </c>
      <c r="AM13" s="240" t="str">
        <f>IF(AM$1&gt;'Вводные данные'!$F$7,"N",SUM(AM111:AM116))</f>
        <v>N</v>
      </c>
      <c r="AN13" s="240" t="str">
        <f>IF(AN$1&gt;'Вводные данные'!$F$7,"N",SUM(AN111:AN116))</f>
        <v>N</v>
      </c>
      <c r="AO13" s="240" t="str">
        <f>IF(AO$1&gt;'Вводные данные'!$F$7,"N",SUM(AO111:AO116))</f>
        <v>N</v>
      </c>
      <c r="AP13" s="240" t="str">
        <f>IF(AP$1&gt;'Вводные данные'!$F$7,"N",SUM(AP111:AP116))</f>
        <v>N</v>
      </c>
      <c r="AQ13" s="240" t="str">
        <f>IF(AQ$1&gt;'Вводные данные'!$F$7,"N",SUM(AQ111:AQ116))</f>
        <v>N</v>
      </c>
      <c r="AR13" s="240" t="str">
        <f>IF(AR$1&gt;'Вводные данные'!$F$7,"N",SUM(AR111:AR116))</f>
        <v>N</v>
      </c>
      <c r="AS13" s="240" t="str">
        <f>IF(AS$1&gt;'Вводные данные'!$F$7,"N",SUM(AS111:AS116))</f>
        <v>N</v>
      </c>
      <c r="AT13" s="240" t="str">
        <f>IF(AT$1&gt;'Вводные данные'!$F$7,"N",SUM(AT111:AT116))</f>
        <v>N</v>
      </c>
      <c r="AU13" s="240" t="str">
        <f>IF(AU$1&gt;'Вводные данные'!$F$7,"N",SUM(AU111:AU116))</f>
        <v>N</v>
      </c>
      <c r="AV13" s="240" t="str">
        <f>IF(AV$1&gt;'Вводные данные'!$F$7,"N",SUM(AV111:AV116))</f>
        <v>N</v>
      </c>
      <c r="AW13" s="240" t="str">
        <f>IF(AW$1&gt;'Вводные данные'!$F$7,"N",SUM(AW111:AW116))</f>
        <v>N</v>
      </c>
      <c r="AX13" s="240" t="str">
        <f>IF(AX$1&gt;'Вводные данные'!$F$7,"N",SUM(AX111:AX116))</f>
        <v>N</v>
      </c>
      <c r="AY13" s="240" t="str">
        <f>IF(AY$1&gt;'Вводные данные'!$F$7,"N",SUM(AY111:AY116))</f>
        <v>N</v>
      </c>
      <c r="AZ13" s="240" t="str">
        <f>IF(AZ$1&gt;'Вводные данные'!$F$7,"N",SUM(AZ111:AZ116))</f>
        <v>N</v>
      </c>
      <c r="BA13" s="240" t="str">
        <f>IF(BA$1&gt;'Вводные данные'!$F$7,"N",SUM(BA111:BA116))</f>
        <v>N</v>
      </c>
      <c r="BB13" s="240" t="str">
        <f>IF(BB$1&gt;'Вводные данные'!$F$7,"N",SUM(BB111:BB116))</f>
        <v>N</v>
      </c>
      <c r="BC13" s="240" t="str">
        <f>IF(BC$1&gt;'Вводные данные'!$F$7,"N",SUM(BC111:BC116))</f>
        <v>N</v>
      </c>
      <c r="BD13" s="240" t="str">
        <f>IF(BD$1&gt;'Вводные данные'!$F$7,"N",SUM(BD111:BD116))</f>
        <v>N</v>
      </c>
      <c r="BE13" s="240" t="str">
        <f>IF(BE$1&gt;'Вводные данные'!$F$7,"N",SUM(BE111:BE116))</f>
        <v>N</v>
      </c>
      <c r="BF13" s="240" t="str">
        <f>IF(BF$1&gt;'Вводные данные'!$F$7,"N",SUM(BF111:BF116))</f>
        <v>N</v>
      </c>
      <c r="BG13" s="240" t="str">
        <f>IF(BG$1&gt;'Вводные данные'!$F$7,"N",SUM(BG111:BG116))</f>
        <v>N</v>
      </c>
      <c r="BH13" s="240" t="str">
        <f>IF(BH$1&gt;'Вводные данные'!$F$7,"N",SUM(BH111:BH116))</f>
        <v>N</v>
      </c>
      <c r="BI13" s="240" t="str">
        <f>IF(BI$1&gt;'Вводные данные'!$F$7,"N",SUM(BI111:BI116))</f>
        <v>N</v>
      </c>
      <c r="BJ13" s="240" t="str">
        <f>IF(BJ$1&gt;'Вводные данные'!$F$7,"N",SUM(BJ111:BJ116))</f>
        <v>N</v>
      </c>
      <c r="BK13" s="240" t="str">
        <f>IF(BK$1&gt;'Вводные данные'!$F$7,"N",SUM(BK111:BK116))</f>
        <v>N</v>
      </c>
      <c r="BL13" s="240" t="str">
        <f>IF(BL$1&gt;'Вводные данные'!$F$7,"N",SUM(BL111:BL116))</f>
        <v>N</v>
      </c>
      <c r="BM13" s="240" t="str">
        <f>IF(BM$1&gt;'Вводные данные'!$F$7,"N",SUM(BM111:BM116))</f>
        <v>N</v>
      </c>
      <c r="BN13" s="240" t="str">
        <f>IF(BN$1&gt;'Вводные данные'!$F$7,"N",SUM(BN111:BN116))</f>
        <v>N</v>
      </c>
      <c r="BO13" s="240" t="str">
        <f>IF(BO$1&gt;'Вводные данные'!$F$7,"N",SUM(BO111:BO116))</f>
        <v>N</v>
      </c>
      <c r="BP13" s="240" t="str">
        <f>IF(BP$1&gt;'Вводные данные'!$F$7,"N",SUM(BP111:BP116))</f>
        <v>N</v>
      </c>
      <c r="BQ13" s="240" t="str">
        <f>IF(BQ$1&gt;'Вводные данные'!$F$7,"N",SUM(BQ111:BQ116))</f>
        <v>N</v>
      </c>
      <c r="BR13" s="240" t="str">
        <f>IF(BR$1&gt;'Вводные данные'!$F$7,"N",SUM(BR111:BR116))</f>
        <v>N</v>
      </c>
      <c r="BS13" s="240" t="str">
        <f>IF(BS$1&gt;'Вводные данные'!$F$7,"N",SUM(BS111:BS116))</f>
        <v>N</v>
      </c>
      <c r="BT13" s="240" t="str">
        <f>IF(BT$1&gt;'Вводные данные'!$F$7,"N",SUM(BT111:BT116))</f>
        <v>N</v>
      </c>
      <c r="BU13" s="240" t="str">
        <f>IF(BU$1&gt;'Вводные данные'!$F$7,"N",SUM(BU111:BU116))</f>
        <v>N</v>
      </c>
      <c r="BV13" s="240" t="str">
        <f>IF(BV$1&gt;'Вводные данные'!$F$7,"N",SUM(BV111:BV116))</f>
        <v>N</v>
      </c>
      <c r="BW13" s="240" t="str">
        <f>IF(BW$1&gt;'Вводные данные'!$F$7,"N",SUM(BW111:BW116))</f>
        <v>N</v>
      </c>
      <c r="BX13" s="240" t="str">
        <f>IF(BX$1&gt;'Вводные данные'!$F$7,"N",SUM(BX111:BX116))</f>
        <v>N</v>
      </c>
      <c r="BY13" s="240" t="str">
        <f>IF(BY$1&gt;'Вводные данные'!$F$7,"N",SUM(BY111:BY116))</f>
        <v>N</v>
      </c>
      <c r="BZ13" s="240" t="str">
        <f>IF(BZ$1&gt;'Вводные данные'!$F$7,"N",SUM(BZ111:BZ116))</f>
        <v>N</v>
      </c>
      <c r="CA13" s="240" t="str">
        <f>IF(CA$1&gt;'Вводные данные'!$F$7,"N",SUM(CA111:CA116))</f>
        <v>N</v>
      </c>
      <c r="CB13" s="240" t="str">
        <f>IF(CB$1&gt;'Вводные данные'!$F$7,"N",SUM(CB111:CB116))</f>
        <v>N</v>
      </c>
      <c r="CC13" s="240" t="str">
        <f>IF(CC$1&gt;'Вводные данные'!$F$7,"N",SUM(CC111:CC116))</f>
        <v>N</v>
      </c>
      <c r="CD13" s="240" t="str">
        <f>IF(CD$1&gt;'Вводные данные'!$F$7,"N",SUM(CD111:CD116))</f>
        <v>N</v>
      </c>
      <c r="CE13" s="240" t="str">
        <f>IF(CE$1&gt;'Вводные данные'!$F$7,"N",SUM(CE111:CE116))</f>
        <v>N</v>
      </c>
      <c r="CF13" s="240" t="str">
        <f>IF(CF$1&gt;'Вводные данные'!$F$7,"N",SUM(CF111:CF116))</f>
        <v>N</v>
      </c>
      <c r="CG13" s="240" t="str">
        <f>IF(CG$1&gt;'Вводные данные'!$F$7,"N",SUM(CG111:CG116))</f>
        <v>N</v>
      </c>
      <c r="CH13" s="240" t="str">
        <f>IF(CH$1&gt;'Вводные данные'!$F$7,"N",SUM(CH111:CH116))</f>
        <v>N</v>
      </c>
      <c r="CI13" s="240" t="str">
        <f>IF(CI$1&gt;'Вводные данные'!$F$7,"N",SUM(CI111:CI116))</f>
        <v>N</v>
      </c>
      <c r="CJ13" s="240" t="str">
        <f>IF(CJ$1&gt;'Вводные данные'!$F$7,"N",SUM(CJ111:CJ116))</f>
        <v>N</v>
      </c>
      <c r="CK13" s="240" t="str">
        <f>IF(CK$1&gt;'Вводные данные'!$F$7,"N",SUM(CK111:CK116))</f>
        <v>N</v>
      </c>
      <c r="CL13" s="240" t="str">
        <f>IF(CL$1&gt;'Вводные данные'!$F$7,"N",SUM(CL111:CL116))</f>
        <v>N</v>
      </c>
      <c r="CM13" s="240" t="str">
        <f>IF(CM$1&gt;'Вводные данные'!$F$7,"N",SUM(CM111:CM116))</f>
        <v>N</v>
      </c>
      <c r="CN13" s="240" t="str">
        <f>IF(CN$1&gt;'Вводные данные'!$F$7,"N",SUM(CN111:CN116))</f>
        <v>N</v>
      </c>
      <c r="CO13" s="240" t="str">
        <f>IF(CO$1&gt;'Вводные данные'!$F$7,"N",SUM(CO111:CO116))</f>
        <v>N</v>
      </c>
      <c r="CP13" s="240" t="str">
        <f>IF(CP$1&gt;'Вводные данные'!$F$7,"N",SUM(CP111:CP116))</f>
        <v>N</v>
      </c>
      <c r="CQ13" s="240" t="str">
        <f>IF(CQ$1&gt;'Вводные данные'!$F$7,"N",SUM(CQ111:CQ116))</f>
        <v>N</v>
      </c>
      <c r="CR13" s="240" t="str">
        <f>IF(CR$1&gt;'Вводные данные'!$F$7,"N",SUM(CR111:CR116))</f>
        <v>N</v>
      </c>
      <c r="CS13" s="240" t="str">
        <f>IF(CS$1&gt;'Вводные данные'!$F$7,"N",SUM(CS111:CS116))</f>
        <v>N</v>
      </c>
      <c r="CT13" s="240" t="str">
        <f>IF(CT$1&gt;'Вводные данные'!$F$7,"N",SUM(CT111:CT116))</f>
        <v>N</v>
      </c>
      <c r="CU13" s="240" t="str">
        <f>IF(CU$1&gt;'Вводные данные'!$F$7,"N",SUM(CU111:CU116))</f>
        <v>N</v>
      </c>
      <c r="CV13" s="240" t="str">
        <f>IF(CV$1&gt;'Вводные данные'!$F$7,"N",SUM(CV111:CV116))</f>
        <v>N</v>
      </c>
      <c r="CW13" s="240" t="str">
        <f>IF(CW$1&gt;'Вводные данные'!$F$7,"N",SUM(CW111:CW116))</f>
        <v>N</v>
      </c>
      <c r="CX13" s="240" t="str">
        <f>IF(CX$1&gt;'Вводные данные'!$F$7,"N",SUM(CX111:CX116))</f>
        <v>N</v>
      </c>
      <c r="CY13" s="240" t="str">
        <f>IF(CY$1&gt;'Вводные данные'!$F$7,"N",SUM(CY111:CY116))</f>
        <v>N</v>
      </c>
      <c r="CZ13" s="240" t="str">
        <f>IF(CZ$1&gt;'Вводные данные'!$F$7,"N",SUM(CZ111:CZ116))</f>
        <v>N</v>
      </c>
      <c r="DA13" s="240" t="str">
        <f>IF(DA$1&gt;'Вводные данные'!$F$7,"N",SUM(DA111:DA116))</f>
        <v>N</v>
      </c>
      <c r="DB13" s="240" t="str">
        <f>IF(DB$1&gt;'Вводные данные'!$F$7,"N",SUM(DB111:DB116))</f>
        <v>N</v>
      </c>
      <c r="DC13" s="240" t="str">
        <f>IF(DC$1&gt;'Вводные данные'!$F$7,"N",SUM(DC111:DC116))</f>
        <v>N</v>
      </c>
      <c r="DD13" s="240" t="str">
        <f>IF(DD$1&gt;'Вводные данные'!$F$7,"N",SUM(DD111:DD116))</f>
        <v>N</v>
      </c>
      <c r="DE13" s="240" t="str">
        <f>IF(DE$1&gt;'Вводные данные'!$F$7,"N",SUM(DE111:DE116))</f>
        <v>N</v>
      </c>
      <c r="DF13" s="240" t="str">
        <f>IF(DF$1&gt;'Вводные данные'!$F$7,"N",SUM(DF111:DF116))</f>
        <v>N</v>
      </c>
      <c r="DG13" s="240" t="str">
        <f>IF(DG$1&gt;'Вводные данные'!$F$7,"N",SUM(DG111:DG116))</f>
        <v>N</v>
      </c>
      <c r="DH13" s="240" t="str">
        <f>IF(DH$1&gt;'Вводные данные'!$F$7,"N",SUM(DH111:DH116))</f>
        <v>N</v>
      </c>
      <c r="DI13" s="240" t="str">
        <f>IF(DI$1&gt;'Вводные данные'!$F$7,"N",SUM(DI111:DI116))</f>
        <v>N</v>
      </c>
      <c r="DJ13" s="240" t="str">
        <f>IF(DJ$1&gt;'Вводные данные'!$F$7,"N",SUM(DJ111:DJ116))</f>
        <v>N</v>
      </c>
      <c r="DK13" s="240" t="str">
        <f>IF(DK$1&gt;'Вводные данные'!$F$7,"N",SUM(DK111:DK116))</f>
        <v>N</v>
      </c>
      <c r="DL13" s="240" t="str">
        <f>IF(DL$1&gt;'Вводные данные'!$F$7,"N",SUM(DL111:DL116))</f>
        <v>N</v>
      </c>
      <c r="DM13" s="240" t="str">
        <f>IF(DM$1&gt;'Вводные данные'!$F$7,"N",SUM(DM111:DM116))</f>
        <v>N</v>
      </c>
      <c r="DN13" s="240" t="str">
        <f>IF(DN$1&gt;'Вводные данные'!$F$7,"N",SUM(DN111:DN116))</f>
        <v>N</v>
      </c>
      <c r="DO13" s="240" t="str">
        <f>IF(DO$1&gt;'Вводные данные'!$F$7,"N",SUM(DO111:DO116))</f>
        <v>N</v>
      </c>
      <c r="DP13" s="240" t="str">
        <f>IF(DP$1&gt;'Вводные данные'!$F$7,"N",SUM(DP111:DP116))</f>
        <v>N</v>
      </c>
      <c r="DQ13" s="240" t="str">
        <f>IF(DQ$1&gt;'Вводные данные'!$F$7,"N",SUM(DQ111:DQ116))</f>
        <v>N</v>
      </c>
      <c r="DR13" s="240" t="str">
        <f>IF(DR$1&gt;'Вводные данные'!$F$7,"N",SUM(DR111:DR116))</f>
        <v>N</v>
      </c>
      <c r="DS13" s="240" t="str">
        <f>IF(DS$1&gt;'Вводные данные'!$F$7,"N",SUM(DS111:DS116))</f>
        <v>N</v>
      </c>
      <c r="DT13" s="240" t="str">
        <f>IF(DT$1&gt;'Вводные данные'!$F$7,"N",SUM(DT111:DT116))</f>
        <v>N</v>
      </c>
      <c r="DU13" s="240" t="str">
        <f>IF(DU$1&gt;'Вводные данные'!$F$7,"N",SUM(DU111:DU116))</f>
        <v>N</v>
      </c>
      <c r="DV13" s="240" t="str">
        <f>IF(DV$1&gt;'Вводные данные'!$F$7,"N",SUM(DV111:DV116))</f>
        <v>N</v>
      </c>
      <c r="DW13" s="240" t="str">
        <f>IF(DW$1&gt;'Вводные данные'!$F$7,"N",SUM(DW111:DW116))</f>
        <v>N</v>
      </c>
      <c r="DX13" s="240" t="str">
        <f>IF(DX$1&gt;'Вводные данные'!$F$7,"N",SUM(DX111:DX116))</f>
        <v>N</v>
      </c>
      <c r="DY13" s="240" t="str">
        <f>IF(DY$1&gt;'Вводные данные'!$F$7,"N",SUM(DY111:DY116))</f>
        <v>N</v>
      </c>
      <c r="DZ13" s="240" t="str">
        <f>IF(DZ$1&gt;'Вводные данные'!$F$7,"N",SUM(DZ111:DZ116))</f>
        <v>N</v>
      </c>
      <c r="EA13" s="240" t="str">
        <f>IF(EA$1&gt;'Вводные данные'!$F$7,"N",SUM(EA111:EA116))</f>
        <v>N</v>
      </c>
      <c r="EB13" s="240" t="str">
        <f>IF(EB$1&gt;'Вводные данные'!$F$7,"N",SUM(EB111:EB116))</f>
        <v>N</v>
      </c>
      <c r="EC13" s="240" t="str">
        <f>IF(EC$1&gt;'Вводные данные'!$F$7,"N",SUM(EC111:EC116))</f>
        <v>N</v>
      </c>
      <c r="ED13" s="240" t="str">
        <f>IF(ED$1&gt;'Вводные данные'!$F$7,"N",SUM(ED111:ED116))</f>
        <v>N</v>
      </c>
      <c r="EE13" s="240" t="str">
        <f>IF(EE$1&gt;'Вводные данные'!$F$7,"N",SUM(EE111:EE116))</f>
        <v>N</v>
      </c>
      <c r="EF13" s="240" t="str">
        <f>IF(EF$1&gt;'Вводные данные'!$F$7,"N",SUM(EF111:EF116))</f>
        <v>N</v>
      </c>
      <c r="EG13" s="240" t="str">
        <f>IF(EG$1&gt;'Вводные данные'!$F$7,"N",SUM(EG111:EG116))</f>
        <v>N</v>
      </c>
      <c r="EH13" s="240" t="str">
        <f>IF(EH$1&gt;'Вводные данные'!$F$7,"N",SUM(EH111:EH116))</f>
        <v>N</v>
      </c>
      <c r="EI13" s="240" t="str">
        <f>IF(EI$1&gt;'Вводные данные'!$F$7,"N",SUM(EI111:EI116))</f>
        <v>N</v>
      </c>
      <c r="EJ13" s="240" t="str">
        <f>IF(EJ$1&gt;'Вводные данные'!$F$7,"N",SUM(EJ111:EJ116))</f>
        <v>N</v>
      </c>
      <c r="EK13" s="240" t="str">
        <f>IF(EK$1&gt;'Вводные данные'!$F$7,"N",SUM(EK111:EK116))</f>
        <v>N</v>
      </c>
      <c r="EL13" s="240" t="str">
        <f>IF(EL$1&gt;'Вводные данные'!$F$7,"N",SUM(EL111:EL116))</f>
        <v>N</v>
      </c>
      <c r="EM13" s="240" t="str">
        <f>IF(EM$1&gt;'Вводные данные'!$F$7,"N",SUM(EM111:EM116))</f>
        <v>N</v>
      </c>
      <c r="EN13" s="240" t="str">
        <f>IF(EN$1&gt;'Вводные данные'!$F$7,"N",SUM(EN111:EN116))</f>
        <v>N</v>
      </c>
      <c r="EO13" s="240" t="str">
        <f>IF(EO$1&gt;'Вводные данные'!$F$7,"N",SUM(EO111:EO116))</f>
        <v>N</v>
      </c>
      <c r="EP13" s="240" t="str">
        <f>IF(EP$1&gt;'Вводные данные'!$F$7,"N",SUM(EP111:EP116))</f>
        <v>N</v>
      </c>
      <c r="EQ13" s="240" t="str">
        <f>IF(EQ$1&gt;'Вводные данные'!$F$7,"N",SUM(EQ111:EQ116))</f>
        <v>N</v>
      </c>
      <c r="ER13" s="240" t="str">
        <f>IF(ER$1&gt;'Вводные данные'!$F$7,"N",SUM(ER111:ER116))</f>
        <v>N</v>
      </c>
      <c r="ES13" s="240" t="str">
        <f>IF(ES$1&gt;'Вводные данные'!$F$7,"N",SUM(ES111:ES116))</f>
        <v>N</v>
      </c>
      <c r="ET13" s="240" t="str">
        <f>IF(ET$1&gt;'Вводные данные'!$F$7,"N",SUM(ET111:ET116))</f>
        <v>N</v>
      </c>
      <c r="EU13" s="240" t="str">
        <f>IF(EU$1&gt;'Вводные данные'!$F$7,"N",SUM(EU111:EU116))</f>
        <v>N</v>
      </c>
      <c r="EV13" s="240" t="str">
        <f>IF(EV$1&gt;'Вводные данные'!$F$7,"N",SUM(EV111:EV116))</f>
        <v>N</v>
      </c>
      <c r="EW13" s="240" t="str">
        <f>IF(EW$1&gt;'Вводные данные'!$F$7,"N",SUM(EW111:EW116))</f>
        <v>N</v>
      </c>
    </row>
    <row r="14" spans="2:153" s="69" customFormat="1" ht="15.75" x14ac:dyDescent="0.25">
      <c r="B14" s="337" t="s">
        <v>484</v>
      </c>
      <c r="C14" s="240">
        <f t="shared" si="0"/>
        <v>213940.67796610171</v>
      </c>
      <c r="D14" s="240">
        <f>D104</f>
        <v>0</v>
      </c>
      <c r="E14" s="240">
        <f t="shared" ref="E14:BP14" si="1">E104</f>
        <v>0</v>
      </c>
      <c r="F14" s="240">
        <f t="shared" si="1"/>
        <v>0</v>
      </c>
      <c r="G14" s="240">
        <f t="shared" si="1"/>
        <v>0</v>
      </c>
      <c r="H14" s="240">
        <f t="shared" si="1"/>
        <v>0</v>
      </c>
      <c r="I14" s="240">
        <f t="shared" si="1"/>
        <v>0</v>
      </c>
      <c r="J14" s="240">
        <f t="shared" si="1"/>
        <v>2288.1355932203396</v>
      </c>
      <c r="K14" s="240">
        <f t="shared" si="1"/>
        <v>4576.2711864406792</v>
      </c>
      <c r="L14" s="240">
        <f t="shared" si="1"/>
        <v>5720.3389830508486</v>
      </c>
      <c r="M14" s="240">
        <f t="shared" si="1"/>
        <v>6864.4067796610179</v>
      </c>
      <c r="N14" s="240">
        <f t="shared" si="1"/>
        <v>9152.5423728813585</v>
      </c>
      <c r="O14" s="240">
        <f t="shared" si="1"/>
        <v>12584.745762711867</v>
      </c>
      <c r="P14" s="240">
        <f t="shared" si="1"/>
        <v>16016.949152542375</v>
      </c>
      <c r="Q14" s="240">
        <f t="shared" si="1"/>
        <v>19449.152542372885</v>
      </c>
      <c r="R14" s="240">
        <f t="shared" si="1"/>
        <v>22881.355932203394</v>
      </c>
      <c r="S14" s="240">
        <f t="shared" si="1"/>
        <v>22881.355932203394</v>
      </c>
      <c r="T14" s="240">
        <f t="shared" si="1"/>
        <v>22881.355932203394</v>
      </c>
      <c r="U14" s="240">
        <f t="shared" si="1"/>
        <v>22881.355932203394</v>
      </c>
      <c r="V14" s="240">
        <f t="shared" si="1"/>
        <v>22881.355932203394</v>
      </c>
      <c r="W14" s="240">
        <f t="shared" si="1"/>
        <v>22881.355932203394</v>
      </c>
      <c r="X14" s="240" t="str">
        <f t="shared" si="1"/>
        <v>N</v>
      </c>
      <c r="Y14" s="240" t="str">
        <f t="shared" si="1"/>
        <v>N</v>
      </c>
      <c r="Z14" s="240" t="str">
        <f t="shared" si="1"/>
        <v>N</v>
      </c>
      <c r="AA14" s="240" t="str">
        <f t="shared" si="1"/>
        <v>N</v>
      </c>
      <c r="AB14" s="240" t="str">
        <f t="shared" si="1"/>
        <v>N</v>
      </c>
      <c r="AC14" s="240" t="str">
        <f t="shared" si="1"/>
        <v>N</v>
      </c>
      <c r="AD14" s="240" t="str">
        <f t="shared" si="1"/>
        <v>N</v>
      </c>
      <c r="AE14" s="240" t="str">
        <f t="shared" si="1"/>
        <v>N</v>
      </c>
      <c r="AF14" s="240" t="str">
        <f t="shared" si="1"/>
        <v>N</v>
      </c>
      <c r="AG14" s="240" t="str">
        <f t="shared" si="1"/>
        <v>N</v>
      </c>
      <c r="AH14" s="240" t="str">
        <f t="shared" si="1"/>
        <v>N</v>
      </c>
      <c r="AI14" s="240" t="str">
        <f t="shared" si="1"/>
        <v>N</v>
      </c>
      <c r="AJ14" s="240" t="str">
        <f t="shared" si="1"/>
        <v>N</v>
      </c>
      <c r="AK14" s="240" t="str">
        <f t="shared" si="1"/>
        <v>N</v>
      </c>
      <c r="AL14" s="240" t="str">
        <f t="shared" si="1"/>
        <v>N</v>
      </c>
      <c r="AM14" s="240" t="str">
        <f t="shared" si="1"/>
        <v>N</v>
      </c>
      <c r="AN14" s="240" t="str">
        <f t="shared" si="1"/>
        <v>N</v>
      </c>
      <c r="AO14" s="240" t="str">
        <f t="shared" si="1"/>
        <v>N</v>
      </c>
      <c r="AP14" s="240" t="str">
        <f t="shared" si="1"/>
        <v>N</v>
      </c>
      <c r="AQ14" s="240" t="str">
        <f t="shared" si="1"/>
        <v>N</v>
      </c>
      <c r="AR14" s="240" t="str">
        <f t="shared" si="1"/>
        <v>N</v>
      </c>
      <c r="AS14" s="240" t="str">
        <f t="shared" si="1"/>
        <v>N</v>
      </c>
      <c r="AT14" s="240" t="str">
        <f t="shared" si="1"/>
        <v>N</v>
      </c>
      <c r="AU14" s="240" t="str">
        <f t="shared" si="1"/>
        <v>N</v>
      </c>
      <c r="AV14" s="240" t="str">
        <f t="shared" si="1"/>
        <v>N</v>
      </c>
      <c r="AW14" s="240" t="str">
        <f t="shared" si="1"/>
        <v>N</v>
      </c>
      <c r="AX14" s="240" t="str">
        <f t="shared" si="1"/>
        <v>N</v>
      </c>
      <c r="AY14" s="240" t="str">
        <f t="shared" si="1"/>
        <v>N</v>
      </c>
      <c r="AZ14" s="240" t="str">
        <f t="shared" si="1"/>
        <v>N</v>
      </c>
      <c r="BA14" s="240" t="str">
        <f t="shared" si="1"/>
        <v>N</v>
      </c>
      <c r="BB14" s="240" t="str">
        <f t="shared" si="1"/>
        <v>N</v>
      </c>
      <c r="BC14" s="240" t="str">
        <f t="shared" si="1"/>
        <v>N</v>
      </c>
      <c r="BD14" s="240" t="str">
        <f t="shared" si="1"/>
        <v>N</v>
      </c>
      <c r="BE14" s="240" t="str">
        <f t="shared" si="1"/>
        <v>N</v>
      </c>
      <c r="BF14" s="240" t="str">
        <f t="shared" si="1"/>
        <v>N</v>
      </c>
      <c r="BG14" s="240" t="str">
        <f t="shared" si="1"/>
        <v>N</v>
      </c>
      <c r="BH14" s="240" t="str">
        <f t="shared" si="1"/>
        <v>N</v>
      </c>
      <c r="BI14" s="240" t="str">
        <f t="shared" si="1"/>
        <v>N</v>
      </c>
      <c r="BJ14" s="240" t="str">
        <f t="shared" si="1"/>
        <v>N</v>
      </c>
      <c r="BK14" s="240" t="str">
        <f t="shared" si="1"/>
        <v>N</v>
      </c>
      <c r="BL14" s="240" t="str">
        <f t="shared" si="1"/>
        <v>N</v>
      </c>
      <c r="BM14" s="240" t="str">
        <f t="shared" si="1"/>
        <v>N</v>
      </c>
      <c r="BN14" s="240" t="str">
        <f t="shared" si="1"/>
        <v>N</v>
      </c>
      <c r="BO14" s="240" t="str">
        <f t="shared" si="1"/>
        <v>N</v>
      </c>
      <c r="BP14" s="240" t="str">
        <f t="shared" si="1"/>
        <v>N</v>
      </c>
      <c r="BQ14" s="240" t="str">
        <f t="shared" ref="BQ14:EB14" si="2">BQ104</f>
        <v>N</v>
      </c>
      <c r="BR14" s="240" t="str">
        <f t="shared" si="2"/>
        <v>N</v>
      </c>
      <c r="BS14" s="240" t="str">
        <f t="shared" si="2"/>
        <v>N</v>
      </c>
      <c r="BT14" s="240" t="str">
        <f t="shared" si="2"/>
        <v>N</v>
      </c>
      <c r="BU14" s="240" t="str">
        <f t="shared" si="2"/>
        <v>N</v>
      </c>
      <c r="BV14" s="240" t="str">
        <f t="shared" si="2"/>
        <v>N</v>
      </c>
      <c r="BW14" s="240" t="str">
        <f t="shared" si="2"/>
        <v>N</v>
      </c>
      <c r="BX14" s="240" t="str">
        <f t="shared" si="2"/>
        <v>N</v>
      </c>
      <c r="BY14" s="240" t="str">
        <f t="shared" si="2"/>
        <v>N</v>
      </c>
      <c r="BZ14" s="240" t="str">
        <f t="shared" si="2"/>
        <v>N</v>
      </c>
      <c r="CA14" s="240" t="str">
        <f t="shared" si="2"/>
        <v>N</v>
      </c>
      <c r="CB14" s="240" t="str">
        <f t="shared" si="2"/>
        <v>N</v>
      </c>
      <c r="CC14" s="240" t="str">
        <f t="shared" si="2"/>
        <v>N</v>
      </c>
      <c r="CD14" s="240" t="str">
        <f t="shared" si="2"/>
        <v>N</v>
      </c>
      <c r="CE14" s="240" t="str">
        <f t="shared" si="2"/>
        <v>N</v>
      </c>
      <c r="CF14" s="240" t="str">
        <f t="shared" si="2"/>
        <v>N</v>
      </c>
      <c r="CG14" s="240" t="str">
        <f t="shared" si="2"/>
        <v>N</v>
      </c>
      <c r="CH14" s="240" t="str">
        <f t="shared" si="2"/>
        <v>N</v>
      </c>
      <c r="CI14" s="240" t="str">
        <f t="shared" si="2"/>
        <v>N</v>
      </c>
      <c r="CJ14" s="240" t="str">
        <f t="shared" si="2"/>
        <v>N</v>
      </c>
      <c r="CK14" s="240" t="str">
        <f t="shared" si="2"/>
        <v>N</v>
      </c>
      <c r="CL14" s="240" t="str">
        <f t="shared" si="2"/>
        <v>N</v>
      </c>
      <c r="CM14" s="240" t="str">
        <f t="shared" si="2"/>
        <v>N</v>
      </c>
      <c r="CN14" s="240" t="str">
        <f t="shared" si="2"/>
        <v>N</v>
      </c>
      <c r="CO14" s="240" t="str">
        <f t="shared" si="2"/>
        <v>N</v>
      </c>
      <c r="CP14" s="240" t="str">
        <f t="shared" si="2"/>
        <v>N</v>
      </c>
      <c r="CQ14" s="240" t="str">
        <f t="shared" si="2"/>
        <v>N</v>
      </c>
      <c r="CR14" s="240" t="str">
        <f t="shared" si="2"/>
        <v>N</v>
      </c>
      <c r="CS14" s="240" t="str">
        <f t="shared" si="2"/>
        <v>N</v>
      </c>
      <c r="CT14" s="240" t="str">
        <f t="shared" si="2"/>
        <v>N</v>
      </c>
      <c r="CU14" s="240" t="str">
        <f t="shared" si="2"/>
        <v>N</v>
      </c>
      <c r="CV14" s="240" t="str">
        <f t="shared" si="2"/>
        <v>N</v>
      </c>
      <c r="CW14" s="240" t="str">
        <f t="shared" si="2"/>
        <v>N</v>
      </c>
      <c r="CX14" s="240" t="str">
        <f t="shared" si="2"/>
        <v>N</v>
      </c>
      <c r="CY14" s="240" t="str">
        <f t="shared" si="2"/>
        <v>N</v>
      </c>
      <c r="CZ14" s="240" t="str">
        <f t="shared" si="2"/>
        <v>N</v>
      </c>
      <c r="DA14" s="240" t="str">
        <f t="shared" si="2"/>
        <v>N</v>
      </c>
      <c r="DB14" s="240" t="str">
        <f t="shared" si="2"/>
        <v>N</v>
      </c>
      <c r="DC14" s="240" t="str">
        <f t="shared" si="2"/>
        <v>N</v>
      </c>
      <c r="DD14" s="240" t="str">
        <f t="shared" si="2"/>
        <v>N</v>
      </c>
      <c r="DE14" s="240" t="str">
        <f t="shared" si="2"/>
        <v>N</v>
      </c>
      <c r="DF14" s="240" t="str">
        <f t="shared" si="2"/>
        <v>N</v>
      </c>
      <c r="DG14" s="240" t="str">
        <f t="shared" si="2"/>
        <v>N</v>
      </c>
      <c r="DH14" s="240" t="str">
        <f t="shared" si="2"/>
        <v>N</v>
      </c>
      <c r="DI14" s="240" t="str">
        <f t="shared" si="2"/>
        <v>N</v>
      </c>
      <c r="DJ14" s="240" t="str">
        <f t="shared" si="2"/>
        <v>N</v>
      </c>
      <c r="DK14" s="240" t="str">
        <f t="shared" si="2"/>
        <v>N</v>
      </c>
      <c r="DL14" s="240" t="str">
        <f t="shared" si="2"/>
        <v>N</v>
      </c>
      <c r="DM14" s="240" t="str">
        <f t="shared" si="2"/>
        <v>N</v>
      </c>
      <c r="DN14" s="240" t="str">
        <f t="shared" si="2"/>
        <v>N</v>
      </c>
      <c r="DO14" s="240" t="str">
        <f t="shared" si="2"/>
        <v>N</v>
      </c>
      <c r="DP14" s="240" t="str">
        <f t="shared" si="2"/>
        <v>N</v>
      </c>
      <c r="DQ14" s="240" t="str">
        <f t="shared" si="2"/>
        <v>N</v>
      </c>
      <c r="DR14" s="240" t="str">
        <f t="shared" si="2"/>
        <v>N</v>
      </c>
      <c r="DS14" s="240" t="str">
        <f t="shared" si="2"/>
        <v>N</v>
      </c>
      <c r="DT14" s="240" t="str">
        <f t="shared" si="2"/>
        <v>N</v>
      </c>
      <c r="DU14" s="240" t="str">
        <f t="shared" si="2"/>
        <v>N</v>
      </c>
      <c r="DV14" s="240" t="str">
        <f t="shared" si="2"/>
        <v>N</v>
      </c>
      <c r="DW14" s="240" t="str">
        <f t="shared" si="2"/>
        <v>N</v>
      </c>
      <c r="DX14" s="240" t="str">
        <f t="shared" si="2"/>
        <v>N</v>
      </c>
      <c r="DY14" s="240" t="str">
        <f t="shared" si="2"/>
        <v>N</v>
      </c>
      <c r="DZ14" s="240" t="str">
        <f t="shared" si="2"/>
        <v>N</v>
      </c>
      <c r="EA14" s="240" t="str">
        <f t="shared" si="2"/>
        <v>N</v>
      </c>
      <c r="EB14" s="240" t="str">
        <f t="shared" si="2"/>
        <v>N</v>
      </c>
      <c r="EC14" s="240" t="str">
        <f t="shared" ref="EC14:EW14" si="3">EC104</f>
        <v>N</v>
      </c>
      <c r="ED14" s="240" t="str">
        <f t="shared" si="3"/>
        <v>N</v>
      </c>
      <c r="EE14" s="240" t="str">
        <f t="shared" si="3"/>
        <v>N</v>
      </c>
      <c r="EF14" s="240" t="str">
        <f t="shared" si="3"/>
        <v>N</v>
      </c>
      <c r="EG14" s="240" t="str">
        <f t="shared" si="3"/>
        <v>N</v>
      </c>
      <c r="EH14" s="240" t="str">
        <f t="shared" si="3"/>
        <v>N</v>
      </c>
      <c r="EI14" s="240" t="str">
        <f t="shared" si="3"/>
        <v>N</v>
      </c>
      <c r="EJ14" s="240" t="str">
        <f t="shared" si="3"/>
        <v>N</v>
      </c>
      <c r="EK14" s="240" t="str">
        <f t="shared" si="3"/>
        <v>N</v>
      </c>
      <c r="EL14" s="240" t="str">
        <f t="shared" si="3"/>
        <v>N</v>
      </c>
      <c r="EM14" s="240" t="str">
        <f t="shared" si="3"/>
        <v>N</v>
      </c>
      <c r="EN14" s="240" t="str">
        <f t="shared" si="3"/>
        <v>N</v>
      </c>
      <c r="EO14" s="240" t="str">
        <f t="shared" si="3"/>
        <v>N</v>
      </c>
      <c r="EP14" s="240" t="str">
        <f t="shared" si="3"/>
        <v>N</v>
      </c>
      <c r="EQ14" s="240" t="str">
        <f t="shared" si="3"/>
        <v>N</v>
      </c>
      <c r="ER14" s="240" t="str">
        <f t="shared" si="3"/>
        <v>N</v>
      </c>
      <c r="ES14" s="240" t="str">
        <f t="shared" si="3"/>
        <v>N</v>
      </c>
      <c r="ET14" s="240" t="str">
        <f t="shared" si="3"/>
        <v>N</v>
      </c>
      <c r="EU14" s="240" t="str">
        <f t="shared" si="3"/>
        <v>N</v>
      </c>
      <c r="EV14" s="240" t="str">
        <f t="shared" si="3"/>
        <v>N</v>
      </c>
      <c r="EW14" s="240" t="str">
        <f t="shared" si="3"/>
        <v>N</v>
      </c>
    </row>
    <row r="15" spans="2:153" s="58" customFormat="1" ht="15" customHeight="1" x14ac:dyDescent="0.3">
      <c r="B15" s="353" t="s">
        <v>494</v>
      </c>
      <c r="C15" s="241">
        <f t="shared" si="0"/>
        <v>1680620.0540826556</v>
      </c>
      <c r="D15" s="241">
        <f>IF(D1&gt;'Вводные данные'!$F$7,"N",(D5-D6+D14))</f>
        <v>0</v>
      </c>
      <c r="E15" s="241">
        <f>IF(E1&gt;'Вводные данные'!$F$7,"N",(E5-E6+E14))</f>
        <v>0</v>
      </c>
      <c r="F15" s="241">
        <f>IF(F1&gt;'Вводные данные'!$F$7,"N",(F5-F6+F14))</f>
        <v>0</v>
      </c>
      <c r="G15" s="241">
        <f>IF(G1&gt;'Вводные данные'!$F$7,"N",(G5-G6+G14))</f>
        <v>0</v>
      </c>
      <c r="H15" s="241">
        <f>IF(H1&gt;'Вводные данные'!$F$7,"N",(H5-H6+H14))</f>
        <v>0</v>
      </c>
      <c r="I15" s="241">
        <f>IF(I1&gt;'Вводные данные'!$F$7,"N",(I5-I6+I14))</f>
        <v>0</v>
      </c>
      <c r="J15" s="241">
        <f>IF(J1&gt;'Вводные данные'!$F$7,"N",(J5-J6+J14))</f>
        <v>17974.546032969578</v>
      </c>
      <c r="K15" s="241">
        <f>IF(K1&gt;'Вводные данные'!$F$7,"N",(K5-K6+K14))</f>
        <v>35949.092065939156</v>
      </c>
      <c r="L15" s="241">
        <f>IF(L1&gt;'Вводные данные'!$F$7,"N",(L5-L6+L14))</f>
        <v>44936.365082423938</v>
      </c>
      <c r="M15" s="241">
        <f>IF(M1&gt;'Вводные данные'!$F$7,"N",(M5-M6+M14))</f>
        <v>53923.638098908734</v>
      </c>
      <c r="N15" s="241">
        <f>IF(N1&gt;'Вводные данные'!$F$7,"N",(N5-N6+N14))</f>
        <v>71898.184131878312</v>
      </c>
      <c r="O15" s="241">
        <f>IF(O1&gt;'Вводные данные'!$F$7,"N",(O5-O6+O14))</f>
        <v>98860.003181332679</v>
      </c>
      <c r="P15" s="241">
        <f>IF(P1&gt;'Вводные данные'!$F$7,"N",(P5-P6+P14))</f>
        <v>125821.82223078703</v>
      </c>
      <c r="Q15" s="241">
        <f>IF(Q1&gt;'Вводные данные'!$F$7,"N",(Q5-Q6+Q14))</f>
        <v>152783.64128024137</v>
      </c>
      <c r="R15" s="241">
        <f>IF(R1&gt;'Вводные данные'!$F$7,"N",(R5-R6+R14))</f>
        <v>179745.46032969575</v>
      </c>
      <c r="S15" s="241">
        <f>IF(S1&gt;'Вводные данные'!$F$7,"N",(S5-S6+S14))</f>
        <v>179745.46032969575</v>
      </c>
      <c r="T15" s="241">
        <f>IF(T1&gt;'Вводные данные'!$F$7,"N",(T5-T6+T14))</f>
        <v>179745.46032969575</v>
      </c>
      <c r="U15" s="241">
        <f>IF(U1&gt;'Вводные данные'!$F$7,"N",(U5-U6+U14))</f>
        <v>179745.46032969575</v>
      </c>
      <c r="V15" s="241">
        <f>IF(V1&gt;'Вводные данные'!$F$7,"N",(V5-V6+V14))</f>
        <v>179745.46032969575</v>
      </c>
      <c r="W15" s="241">
        <f>IF(W1&gt;'Вводные данные'!$F$7,"N",(W5-W6+W14))</f>
        <v>179745.46032969575</v>
      </c>
      <c r="X15" s="241" t="str">
        <f>IF(X1&gt;'Вводные данные'!$F$7,"N",(X5-X6+X14))</f>
        <v>N</v>
      </c>
      <c r="Y15" s="241" t="str">
        <f>IF(Y1&gt;'Вводные данные'!$F$7,"N",(Y5-Y6+Y14))</f>
        <v>N</v>
      </c>
      <c r="Z15" s="241" t="str">
        <f>IF(Z1&gt;'Вводные данные'!$F$7,"N",(Z5-Z6+Z14))</f>
        <v>N</v>
      </c>
      <c r="AA15" s="241" t="str">
        <f>IF(AA1&gt;'Вводные данные'!$F$7,"N",(AA5-AA6+AA14))</f>
        <v>N</v>
      </c>
      <c r="AB15" s="241" t="str">
        <f>IF(AB1&gt;'Вводные данные'!$F$7,"N",(AB5-AB6+AB14))</f>
        <v>N</v>
      </c>
      <c r="AC15" s="241" t="str">
        <f>IF(AC1&gt;'Вводные данные'!$F$7,"N",(AC5-AC6+AC14))</f>
        <v>N</v>
      </c>
      <c r="AD15" s="241" t="str">
        <f>IF(AD1&gt;'Вводные данные'!$F$7,"N",(AD5-AD6+AD14))</f>
        <v>N</v>
      </c>
      <c r="AE15" s="241" t="str">
        <f>IF(AE1&gt;'Вводные данные'!$F$7,"N",(AE5-AE6+AE14))</f>
        <v>N</v>
      </c>
      <c r="AF15" s="241" t="str">
        <f>IF(AF1&gt;'Вводные данные'!$F$7,"N",(AF5-AF6+AF14))</f>
        <v>N</v>
      </c>
      <c r="AG15" s="241" t="str">
        <f>IF(AG1&gt;'Вводные данные'!$F$7,"N",(AG5-AG6+AG14))</f>
        <v>N</v>
      </c>
      <c r="AH15" s="241" t="str">
        <f>IF(AH1&gt;'Вводные данные'!$F$7,"N",(AH5-AH6+AH14))</f>
        <v>N</v>
      </c>
      <c r="AI15" s="241" t="str">
        <f>IF(AI1&gt;'Вводные данные'!$F$7,"N",(AI5-AI6+AI14))</f>
        <v>N</v>
      </c>
      <c r="AJ15" s="241" t="str">
        <f>IF(AJ1&gt;'Вводные данные'!$F$7,"N",(AJ5-AJ6+AJ14))</f>
        <v>N</v>
      </c>
      <c r="AK15" s="241" t="str">
        <f>IF(AK1&gt;'Вводные данные'!$F$7,"N",(AK5-AK6+AK14))</f>
        <v>N</v>
      </c>
      <c r="AL15" s="241" t="str">
        <f>IF(AL1&gt;'Вводные данные'!$F$7,"N",(AL5-AL6+AL14))</f>
        <v>N</v>
      </c>
      <c r="AM15" s="241" t="str">
        <f>IF(AM1&gt;'Вводные данные'!$F$7,"N",(AM5-AM6+AM14))</f>
        <v>N</v>
      </c>
      <c r="AN15" s="241" t="str">
        <f>IF(AN1&gt;'Вводные данные'!$F$7,"N",(AN5-AN6+AN14))</f>
        <v>N</v>
      </c>
      <c r="AO15" s="241" t="str">
        <f>IF(AO1&gt;'Вводные данные'!$F$7,"N",(AO5-AO6+AO14))</f>
        <v>N</v>
      </c>
      <c r="AP15" s="241" t="str">
        <f>IF(AP1&gt;'Вводные данные'!$F$7,"N",(AP5-AP6+AP14))</f>
        <v>N</v>
      </c>
      <c r="AQ15" s="241" t="str">
        <f>IF(AQ1&gt;'Вводные данные'!$F$7,"N",(AQ5-AQ6+AQ14))</f>
        <v>N</v>
      </c>
      <c r="AR15" s="241" t="str">
        <f>IF(AR1&gt;'Вводные данные'!$F$7,"N",(AR5-AR6+AR14))</f>
        <v>N</v>
      </c>
      <c r="AS15" s="241" t="str">
        <f>IF(AS1&gt;'Вводные данные'!$F$7,"N",(AS5-AS6+AS14))</f>
        <v>N</v>
      </c>
      <c r="AT15" s="241" t="str">
        <f>IF(AT1&gt;'Вводные данные'!$F$7,"N",(AT5-AT6+AT14))</f>
        <v>N</v>
      </c>
      <c r="AU15" s="241" t="str">
        <f>IF(AU1&gt;'Вводные данные'!$F$7,"N",(AU5-AU6+AU14))</f>
        <v>N</v>
      </c>
      <c r="AV15" s="241" t="str">
        <f>IF(AV1&gt;'Вводные данные'!$F$7,"N",(AV5-AV6+AV14))</f>
        <v>N</v>
      </c>
      <c r="AW15" s="241" t="str">
        <f>IF(AW1&gt;'Вводные данные'!$F$7,"N",(AW5-AW6+AW14))</f>
        <v>N</v>
      </c>
      <c r="AX15" s="241" t="str">
        <f>IF(AX1&gt;'Вводные данные'!$F$7,"N",(AX5-AX6+AX14))</f>
        <v>N</v>
      </c>
      <c r="AY15" s="241" t="str">
        <f>IF(AY1&gt;'Вводные данные'!$F$7,"N",(AY5-AY6+AY14))</f>
        <v>N</v>
      </c>
      <c r="AZ15" s="241" t="str">
        <f>IF(AZ1&gt;'Вводные данные'!$F$7,"N",(AZ5-AZ6+AZ14))</f>
        <v>N</v>
      </c>
      <c r="BA15" s="241" t="str">
        <f>IF(BA1&gt;'Вводные данные'!$F$7,"N",(BA5-BA6+BA14))</f>
        <v>N</v>
      </c>
      <c r="BB15" s="241" t="str">
        <f>IF(BB1&gt;'Вводные данные'!$F$7,"N",(BB5-BB6+BB14))</f>
        <v>N</v>
      </c>
      <c r="BC15" s="241" t="str">
        <f>IF(BC1&gt;'Вводные данные'!$F$7,"N",(BC5-BC6+BC14))</f>
        <v>N</v>
      </c>
      <c r="BD15" s="241" t="str">
        <f>IF(BD1&gt;'Вводные данные'!$F$7,"N",(BD5-BD6+BD14))</f>
        <v>N</v>
      </c>
      <c r="BE15" s="241" t="str">
        <f>IF(BE1&gt;'Вводные данные'!$F$7,"N",(BE5-BE6+BE14))</f>
        <v>N</v>
      </c>
      <c r="BF15" s="241" t="str">
        <f>IF(BF1&gt;'Вводные данные'!$F$7,"N",(BF5-BF6+BF14))</f>
        <v>N</v>
      </c>
      <c r="BG15" s="241" t="str">
        <f>IF(BG1&gt;'Вводные данные'!$F$7,"N",(BG5-BG6+BG14))</f>
        <v>N</v>
      </c>
      <c r="BH15" s="241" t="str">
        <f>IF(BH1&gt;'Вводные данные'!$F$7,"N",(BH5-BH6+BH14))</f>
        <v>N</v>
      </c>
      <c r="BI15" s="241" t="str">
        <f>IF(BI1&gt;'Вводные данные'!$F$7,"N",(BI5-BI6+BI14))</f>
        <v>N</v>
      </c>
      <c r="BJ15" s="241" t="str">
        <f>IF(BJ1&gt;'Вводные данные'!$F$7,"N",(BJ5-BJ6+BJ14))</f>
        <v>N</v>
      </c>
      <c r="BK15" s="241" t="str">
        <f>IF(BK1&gt;'Вводные данные'!$F$7,"N",(BK5-BK6+BK14))</f>
        <v>N</v>
      </c>
      <c r="BL15" s="241" t="str">
        <f>IF(BL1&gt;'Вводные данные'!$F$7,"N",(BL5-BL6+BL14))</f>
        <v>N</v>
      </c>
      <c r="BM15" s="241" t="str">
        <f>IF(BM1&gt;'Вводные данные'!$F$7,"N",(BM5-BM6+BM14))</f>
        <v>N</v>
      </c>
      <c r="BN15" s="241" t="str">
        <f>IF(BN1&gt;'Вводные данные'!$F$7,"N",(BN5-BN6+BN14))</f>
        <v>N</v>
      </c>
      <c r="BO15" s="241" t="str">
        <f>IF(BO1&gt;'Вводные данные'!$F$7,"N",(BO5-BO6+BO14))</f>
        <v>N</v>
      </c>
      <c r="BP15" s="241" t="str">
        <f>IF(BP1&gt;'Вводные данные'!$F$7,"N",(BP5-BP6+BP14))</f>
        <v>N</v>
      </c>
      <c r="BQ15" s="241" t="str">
        <f>IF(BQ1&gt;'Вводные данные'!$F$7,"N",(BQ5-BQ6+BQ14))</f>
        <v>N</v>
      </c>
      <c r="BR15" s="241" t="str">
        <f>IF(BR1&gt;'Вводные данные'!$F$7,"N",(BR5-BR6+BR14))</f>
        <v>N</v>
      </c>
      <c r="BS15" s="241" t="str">
        <f>IF(BS1&gt;'Вводные данные'!$F$7,"N",(BS5-BS6+BS14))</f>
        <v>N</v>
      </c>
      <c r="BT15" s="241" t="str">
        <f>IF(BT1&gt;'Вводные данные'!$F$7,"N",(BT5-BT6+BT14))</f>
        <v>N</v>
      </c>
      <c r="BU15" s="241" t="str">
        <f>IF(BU1&gt;'Вводные данные'!$F$7,"N",(BU5-BU6+BU14))</f>
        <v>N</v>
      </c>
      <c r="BV15" s="241" t="str">
        <f>IF(BV1&gt;'Вводные данные'!$F$7,"N",(BV5-BV6+BV14))</f>
        <v>N</v>
      </c>
      <c r="BW15" s="241" t="str">
        <f>IF(BW1&gt;'Вводные данные'!$F$7,"N",(BW5-BW6+BW14))</f>
        <v>N</v>
      </c>
      <c r="BX15" s="241" t="str">
        <f>IF(BX1&gt;'Вводные данные'!$F$7,"N",(BX5-BX6+BX14))</f>
        <v>N</v>
      </c>
      <c r="BY15" s="241" t="str">
        <f>IF(BY1&gt;'Вводные данные'!$F$7,"N",(BY5-BY6+BY14))</f>
        <v>N</v>
      </c>
      <c r="BZ15" s="241" t="str">
        <f>IF(BZ1&gt;'Вводные данные'!$F$7,"N",(BZ5-BZ6+BZ14))</f>
        <v>N</v>
      </c>
      <c r="CA15" s="241" t="str">
        <f>IF(CA1&gt;'Вводные данные'!$F$7,"N",(CA5-CA6+CA14))</f>
        <v>N</v>
      </c>
      <c r="CB15" s="241" t="str">
        <f>IF(CB1&gt;'Вводные данные'!$F$7,"N",(CB5-CB6+CB14))</f>
        <v>N</v>
      </c>
      <c r="CC15" s="241" t="str">
        <f>IF(CC1&gt;'Вводные данные'!$F$7,"N",(CC5-CC6+CC14))</f>
        <v>N</v>
      </c>
      <c r="CD15" s="241" t="str">
        <f>IF(CD1&gt;'Вводные данные'!$F$7,"N",(CD5-CD6+CD14))</f>
        <v>N</v>
      </c>
      <c r="CE15" s="241" t="str">
        <f>IF(CE1&gt;'Вводные данные'!$F$7,"N",(CE5-CE6+CE14))</f>
        <v>N</v>
      </c>
      <c r="CF15" s="241" t="str">
        <f>IF(CF1&gt;'Вводные данные'!$F$7,"N",(CF5-CF6+CF14))</f>
        <v>N</v>
      </c>
      <c r="CG15" s="241" t="str">
        <f>IF(CG1&gt;'Вводные данные'!$F$7,"N",(CG5-CG6+CG14))</f>
        <v>N</v>
      </c>
      <c r="CH15" s="241" t="str">
        <f>IF(CH1&gt;'Вводные данные'!$F$7,"N",(CH5-CH6+CH14))</f>
        <v>N</v>
      </c>
      <c r="CI15" s="241" t="str">
        <f>IF(CI1&gt;'Вводные данные'!$F$7,"N",(CI5-CI6+CI14))</f>
        <v>N</v>
      </c>
      <c r="CJ15" s="241" t="str">
        <f>IF(CJ1&gt;'Вводные данные'!$F$7,"N",(CJ5-CJ6+CJ14))</f>
        <v>N</v>
      </c>
      <c r="CK15" s="241" t="str">
        <f>IF(CK1&gt;'Вводные данные'!$F$7,"N",(CK5-CK6+CK14))</f>
        <v>N</v>
      </c>
      <c r="CL15" s="241" t="str">
        <f>IF(CL1&gt;'Вводные данные'!$F$7,"N",(CL5-CL6+CL14))</f>
        <v>N</v>
      </c>
      <c r="CM15" s="241" t="str">
        <f>IF(CM1&gt;'Вводные данные'!$F$7,"N",(CM5-CM6+CM14))</f>
        <v>N</v>
      </c>
      <c r="CN15" s="241" t="str">
        <f>IF(CN1&gt;'Вводные данные'!$F$7,"N",(CN5-CN6+CN14))</f>
        <v>N</v>
      </c>
      <c r="CO15" s="241" t="str">
        <f>IF(CO1&gt;'Вводные данные'!$F$7,"N",(CO5-CO6+CO14))</f>
        <v>N</v>
      </c>
      <c r="CP15" s="241" t="str">
        <f>IF(CP1&gt;'Вводные данные'!$F$7,"N",(CP5-CP6+CP14))</f>
        <v>N</v>
      </c>
      <c r="CQ15" s="241" t="str">
        <f>IF(CQ1&gt;'Вводные данные'!$F$7,"N",(CQ5-CQ6+CQ14))</f>
        <v>N</v>
      </c>
      <c r="CR15" s="241" t="str">
        <f>IF(CR1&gt;'Вводные данные'!$F$7,"N",(CR5-CR6+CR14))</f>
        <v>N</v>
      </c>
      <c r="CS15" s="241" t="str">
        <f>IF(CS1&gt;'Вводные данные'!$F$7,"N",(CS5-CS6+CS14))</f>
        <v>N</v>
      </c>
      <c r="CT15" s="241" t="str">
        <f>IF(CT1&gt;'Вводные данные'!$F$7,"N",(CT5-CT6+CT14))</f>
        <v>N</v>
      </c>
      <c r="CU15" s="241" t="str">
        <f>IF(CU1&gt;'Вводные данные'!$F$7,"N",(CU5-CU6+CU14))</f>
        <v>N</v>
      </c>
      <c r="CV15" s="241" t="str">
        <f>IF(CV1&gt;'Вводные данные'!$F$7,"N",(CV5-CV6+CV14))</f>
        <v>N</v>
      </c>
      <c r="CW15" s="241" t="str">
        <f>IF(CW1&gt;'Вводные данные'!$F$7,"N",(CW5-CW6+CW14))</f>
        <v>N</v>
      </c>
      <c r="CX15" s="241" t="str">
        <f>IF(CX1&gt;'Вводные данные'!$F$7,"N",(CX5-CX6+CX14))</f>
        <v>N</v>
      </c>
      <c r="CY15" s="241" t="str">
        <f>IF(CY1&gt;'Вводные данные'!$F$7,"N",(CY5-CY6+CY14))</f>
        <v>N</v>
      </c>
      <c r="CZ15" s="241" t="str">
        <f>IF(CZ1&gt;'Вводные данные'!$F$7,"N",(CZ5-CZ6+CZ14))</f>
        <v>N</v>
      </c>
      <c r="DA15" s="241" t="str">
        <f>IF(DA1&gt;'Вводные данные'!$F$7,"N",(DA5-DA6+DA14))</f>
        <v>N</v>
      </c>
      <c r="DB15" s="241" t="str">
        <f>IF(DB1&gt;'Вводные данные'!$F$7,"N",(DB5-DB6+DB14))</f>
        <v>N</v>
      </c>
      <c r="DC15" s="241" t="str">
        <f>IF(DC1&gt;'Вводные данные'!$F$7,"N",(DC5-DC6+DC14))</f>
        <v>N</v>
      </c>
      <c r="DD15" s="241" t="str">
        <f>IF(DD1&gt;'Вводные данные'!$F$7,"N",(DD5-DD6+DD14))</f>
        <v>N</v>
      </c>
      <c r="DE15" s="241" t="str">
        <f>IF(DE1&gt;'Вводные данные'!$F$7,"N",(DE5-DE6+DE14))</f>
        <v>N</v>
      </c>
      <c r="DF15" s="241" t="str">
        <f>IF(DF1&gt;'Вводные данные'!$F$7,"N",(DF5-DF6+DF14))</f>
        <v>N</v>
      </c>
      <c r="DG15" s="241" t="str">
        <f>IF(DG1&gt;'Вводные данные'!$F$7,"N",(DG5-DG6+DG14))</f>
        <v>N</v>
      </c>
      <c r="DH15" s="241" t="str">
        <f>IF(DH1&gt;'Вводные данные'!$F$7,"N",(DH5-DH6+DH14))</f>
        <v>N</v>
      </c>
      <c r="DI15" s="241" t="str">
        <f>IF(DI1&gt;'Вводные данные'!$F$7,"N",(DI5-DI6+DI14))</f>
        <v>N</v>
      </c>
      <c r="DJ15" s="241" t="str">
        <f>IF(DJ1&gt;'Вводные данные'!$F$7,"N",(DJ5-DJ6+DJ14))</f>
        <v>N</v>
      </c>
      <c r="DK15" s="241" t="str">
        <f>IF(DK1&gt;'Вводные данные'!$F$7,"N",(DK5-DK6+DK14))</f>
        <v>N</v>
      </c>
      <c r="DL15" s="241" t="str">
        <f>IF(DL1&gt;'Вводные данные'!$F$7,"N",(DL5-DL6+DL14))</f>
        <v>N</v>
      </c>
      <c r="DM15" s="241" t="str">
        <f>IF(DM1&gt;'Вводные данные'!$F$7,"N",(DM5-DM6+DM14))</f>
        <v>N</v>
      </c>
      <c r="DN15" s="241" t="str">
        <f>IF(DN1&gt;'Вводные данные'!$F$7,"N",(DN5-DN6+DN14))</f>
        <v>N</v>
      </c>
      <c r="DO15" s="241" t="str">
        <f>IF(DO1&gt;'Вводные данные'!$F$7,"N",(DO5-DO6+DO14))</f>
        <v>N</v>
      </c>
      <c r="DP15" s="241" t="str">
        <f>IF(DP1&gt;'Вводные данные'!$F$7,"N",(DP5-DP6+DP14))</f>
        <v>N</v>
      </c>
      <c r="DQ15" s="241" t="str">
        <f>IF(DQ1&gt;'Вводные данные'!$F$7,"N",(DQ5-DQ6+DQ14))</f>
        <v>N</v>
      </c>
      <c r="DR15" s="241" t="str">
        <f>IF(DR1&gt;'Вводные данные'!$F$7,"N",(DR5-DR6+DR14))</f>
        <v>N</v>
      </c>
      <c r="DS15" s="241" t="str">
        <f>IF(DS1&gt;'Вводные данные'!$F$7,"N",(DS5-DS6+DS14))</f>
        <v>N</v>
      </c>
      <c r="DT15" s="241" t="str">
        <f>IF(DT1&gt;'Вводные данные'!$F$7,"N",(DT5-DT6+DT14))</f>
        <v>N</v>
      </c>
      <c r="DU15" s="241" t="str">
        <f>IF(DU1&gt;'Вводные данные'!$F$7,"N",(DU5-DU6+DU14))</f>
        <v>N</v>
      </c>
      <c r="DV15" s="241" t="str">
        <f>IF(DV1&gt;'Вводные данные'!$F$7,"N",(DV5-DV6+DV14))</f>
        <v>N</v>
      </c>
      <c r="DW15" s="241" t="str">
        <f>IF(DW1&gt;'Вводные данные'!$F$7,"N",(DW5-DW6+DW14))</f>
        <v>N</v>
      </c>
      <c r="DX15" s="241" t="str">
        <f>IF(DX1&gt;'Вводные данные'!$F$7,"N",(DX5-DX6+DX14))</f>
        <v>N</v>
      </c>
      <c r="DY15" s="241" t="str">
        <f>IF(DY1&gt;'Вводные данные'!$F$7,"N",(DY5-DY6+DY14))</f>
        <v>N</v>
      </c>
      <c r="DZ15" s="241" t="str">
        <f>IF(DZ1&gt;'Вводные данные'!$F$7,"N",(DZ5-DZ6+DZ14))</f>
        <v>N</v>
      </c>
      <c r="EA15" s="241" t="str">
        <f>IF(EA1&gt;'Вводные данные'!$F$7,"N",(EA5-EA6+EA14))</f>
        <v>N</v>
      </c>
      <c r="EB15" s="241" t="str">
        <f>IF(EB1&gt;'Вводные данные'!$F$7,"N",(EB5-EB6+EB14))</f>
        <v>N</v>
      </c>
      <c r="EC15" s="241" t="str">
        <f>IF(EC1&gt;'Вводные данные'!$F$7,"N",(EC5-EC6+EC14))</f>
        <v>N</v>
      </c>
      <c r="ED15" s="241" t="str">
        <f>IF(ED1&gt;'Вводные данные'!$F$7,"N",(ED5-ED6+ED14))</f>
        <v>N</v>
      </c>
      <c r="EE15" s="241" t="str">
        <f>IF(EE1&gt;'Вводные данные'!$F$7,"N",(EE5-EE6+EE14))</f>
        <v>N</v>
      </c>
      <c r="EF15" s="241" t="str">
        <f>IF(EF1&gt;'Вводные данные'!$F$7,"N",(EF5-EF6+EF14))</f>
        <v>N</v>
      </c>
      <c r="EG15" s="241" t="str">
        <f>IF(EG1&gt;'Вводные данные'!$F$7,"N",(EG5-EG6+EG14))</f>
        <v>N</v>
      </c>
      <c r="EH15" s="241" t="str">
        <f>IF(EH1&gt;'Вводные данные'!$F$7,"N",(EH5-EH6+EH14))</f>
        <v>N</v>
      </c>
      <c r="EI15" s="241" t="str">
        <f>IF(EI1&gt;'Вводные данные'!$F$7,"N",(EI5-EI6+EI14))</f>
        <v>N</v>
      </c>
      <c r="EJ15" s="241" t="str">
        <f>IF(EJ1&gt;'Вводные данные'!$F$7,"N",(EJ5-EJ6+EJ14))</f>
        <v>N</v>
      </c>
      <c r="EK15" s="241" t="str">
        <f>IF(EK1&gt;'Вводные данные'!$F$7,"N",(EK5-EK6+EK14))</f>
        <v>N</v>
      </c>
      <c r="EL15" s="241" t="str">
        <f>IF(EL1&gt;'Вводные данные'!$F$7,"N",(EL5-EL6+EL14))</f>
        <v>N</v>
      </c>
      <c r="EM15" s="241" t="str">
        <f>IF(EM1&gt;'Вводные данные'!$F$7,"N",(EM5-EM6+EM14))</f>
        <v>N</v>
      </c>
      <c r="EN15" s="241" t="str">
        <f>IF(EN1&gt;'Вводные данные'!$F$7,"N",(EN5-EN6+EN14))</f>
        <v>N</v>
      </c>
      <c r="EO15" s="241" t="str">
        <f>IF(EO1&gt;'Вводные данные'!$F$7,"N",(EO5-EO6+EO14))</f>
        <v>N</v>
      </c>
      <c r="EP15" s="241" t="str">
        <f>IF(EP1&gt;'Вводные данные'!$F$7,"N",(EP5-EP6+EP14))</f>
        <v>N</v>
      </c>
      <c r="EQ15" s="241" t="str">
        <f>IF(EQ1&gt;'Вводные данные'!$F$7,"N",(EQ5-EQ6+EQ14))</f>
        <v>N</v>
      </c>
      <c r="ER15" s="241" t="str">
        <f>IF(ER1&gt;'Вводные данные'!$F$7,"N",(ER5-ER6+ER14))</f>
        <v>N</v>
      </c>
      <c r="ES15" s="241" t="str">
        <f>IF(ES1&gt;'Вводные данные'!$F$7,"N",(ES5-ES6+ES14))</f>
        <v>N</v>
      </c>
      <c r="ET15" s="241" t="str">
        <f>IF(ET1&gt;'Вводные данные'!$F$7,"N",(ET5-ET6+ET14))</f>
        <v>N</v>
      </c>
      <c r="EU15" s="241" t="str">
        <f>IF(EU1&gt;'Вводные данные'!$F$7,"N",(EU5-EU6+EU14))</f>
        <v>N</v>
      </c>
      <c r="EV15" s="241" t="str">
        <f>IF(EV1&gt;'Вводные данные'!$F$7,"N",(EV5-EV6+EV14))</f>
        <v>N</v>
      </c>
      <c r="EW15" s="241" t="str">
        <f>IF(EW1&gt;'Вводные данные'!$F$7,"N",(EW5-EW6+EW14))</f>
        <v>N</v>
      </c>
    </row>
    <row r="16" spans="2:153" s="58" customFormat="1" ht="15" customHeight="1" x14ac:dyDescent="0.25">
      <c r="B16" s="272" t="s">
        <v>72</v>
      </c>
      <c r="C16" s="240">
        <f t="shared" si="0"/>
        <v>0</v>
      </c>
      <c r="D16" s="240">
        <f>IF(D1&gt;'Вводные данные'!$F$7,"N",(D5*'Вводные данные'!$G$219))</f>
        <v>0</v>
      </c>
      <c r="E16" s="194">
        <f>IF(E1&gt;'Вводные данные'!$F$7,"N",(E5*'Вводные данные'!$G$219))</f>
        <v>0</v>
      </c>
      <c r="F16" s="194">
        <f>IF(F1&gt;'Вводные данные'!$F$7,"N",(F5*'Вводные данные'!$G$219))</f>
        <v>0</v>
      </c>
      <c r="G16" s="194">
        <f>IF(G1&gt;'Вводные данные'!$F$7,"N",(G5*'Вводные данные'!$G$219))</f>
        <v>0</v>
      </c>
      <c r="H16" s="194">
        <f>IF(H1&gt;'Вводные данные'!$F$7,"N",(H5*'Вводные данные'!$G$219))</f>
        <v>0</v>
      </c>
      <c r="I16" s="194">
        <f>IF(I1&gt;'Вводные данные'!$F$7,"N",(I5*'Вводные данные'!$G$219))</f>
        <v>0</v>
      </c>
      <c r="J16" s="194">
        <f>IF(J1&gt;'Вводные данные'!$F$7,"N",(J5*'Вводные данные'!$G$219))</f>
        <v>0</v>
      </c>
      <c r="K16" s="194">
        <f>IF(K1&gt;'Вводные данные'!$F$7,"N",(K5*'Вводные данные'!$G$219))</f>
        <v>0</v>
      </c>
      <c r="L16" s="194">
        <f>IF(L1&gt;'Вводные данные'!$F$7,"N",(L5*'Вводные данные'!$G$219))</f>
        <v>0</v>
      </c>
      <c r="M16" s="252">
        <f>IF(M1&gt;'Вводные данные'!$F$7,"N",(M5*'Вводные данные'!$G$219))</f>
        <v>0</v>
      </c>
      <c r="N16" s="252">
        <f>IF(N1&gt;'Вводные данные'!$F$7,"N",(N5*'Вводные данные'!$G$219))</f>
        <v>0</v>
      </c>
      <c r="O16" s="252">
        <f>IF(O1&gt;'Вводные данные'!$F$7,"N",(O5*'Вводные данные'!$G$219))</f>
        <v>0</v>
      </c>
      <c r="P16" s="252">
        <f>IF(P1&gt;'Вводные данные'!$F$7,"N",(P5*'Вводные данные'!$G$219))</f>
        <v>0</v>
      </c>
      <c r="Q16" s="252">
        <f>IF(Q1&gt;'Вводные данные'!$F$7,"N",(Q5*'Вводные данные'!$G$219))</f>
        <v>0</v>
      </c>
      <c r="R16" s="252">
        <f>IF(R1&gt;'Вводные данные'!$F$7,"N",(R5*'Вводные данные'!$G$219))</f>
        <v>0</v>
      </c>
      <c r="S16" s="252">
        <f>IF(S1&gt;'Вводные данные'!$F$7,"N",(S5*'Вводные данные'!$G$219))</f>
        <v>0</v>
      </c>
      <c r="T16" s="252">
        <f>IF(T1&gt;'Вводные данные'!$F$7,"N",(T5*'Вводные данные'!$G$219))</f>
        <v>0</v>
      </c>
      <c r="U16" s="252">
        <f>IF(U1&gt;'Вводные данные'!$F$7,"N",(U5*'Вводные данные'!$G$219))</f>
        <v>0</v>
      </c>
      <c r="V16" s="252">
        <f>IF(V1&gt;'Вводные данные'!$F$7,"N",(V5*'Вводные данные'!$G$219))</f>
        <v>0</v>
      </c>
      <c r="W16" s="252">
        <f>IF(W1&gt;'Вводные данные'!$F$7,"N",(W5*'Вводные данные'!$G$219))</f>
        <v>0</v>
      </c>
      <c r="X16" s="252" t="str">
        <f>IF(X1&gt;'Вводные данные'!$F$7,"N",(X5*'Вводные данные'!$G$219))</f>
        <v>N</v>
      </c>
      <c r="Y16" s="252" t="str">
        <f>IF(Y1&gt;'Вводные данные'!$F$7,"N",(Y5*'Вводные данные'!$G$219))</f>
        <v>N</v>
      </c>
      <c r="Z16" s="252" t="str">
        <f>IF(Z1&gt;'Вводные данные'!$F$7,"N",(Z5*'Вводные данные'!$G$219))</f>
        <v>N</v>
      </c>
      <c r="AA16" s="252" t="str">
        <f>IF(AA1&gt;'Вводные данные'!$F$7,"N",(AA5*'Вводные данные'!$G$219))</f>
        <v>N</v>
      </c>
      <c r="AB16" s="252" t="str">
        <f>IF(AB1&gt;'Вводные данные'!$F$7,"N",(AB5*'Вводные данные'!$G$219))</f>
        <v>N</v>
      </c>
      <c r="AC16" s="252" t="str">
        <f>IF(AC1&gt;'Вводные данные'!$F$7,"N",(AC5*'Вводные данные'!$G$219))</f>
        <v>N</v>
      </c>
      <c r="AD16" s="252" t="str">
        <f>IF(AD1&gt;'Вводные данные'!$F$7,"N",(AD5*'Вводные данные'!$G$219))</f>
        <v>N</v>
      </c>
      <c r="AE16" s="252" t="str">
        <f>IF(AE1&gt;'Вводные данные'!$F$7,"N",(AE5*'Вводные данные'!$G$219))</f>
        <v>N</v>
      </c>
      <c r="AF16" s="252" t="str">
        <f>IF(AF1&gt;'Вводные данные'!$F$7,"N",(AF5*'Вводные данные'!$G$219))</f>
        <v>N</v>
      </c>
      <c r="AG16" s="252" t="str">
        <f>IF(AG1&gt;'Вводные данные'!$F$7,"N",(AG5*'Вводные данные'!$G$219))</f>
        <v>N</v>
      </c>
      <c r="AH16" s="252" t="str">
        <f>IF(AH1&gt;'Вводные данные'!$F$7,"N",(AH5*'Вводные данные'!$G$219))</f>
        <v>N</v>
      </c>
      <c r="AI16" s="252" t="str">
        <f>IF(AI1&gt;'Вводные данные'!$F$7,"N",(AI5*'Вводные данные'!$G$219))</f>
        <v>N</v>
      </c>
      <c r="AJ16" s="252" t="str">
        <f>IF(AJ1&gt;'Вводные данные'!$F$7,"N",(AJ5*'Вводные данные'!$G$219))</f>
        <v>N</v>
      </c>
      <c r="AK16" s="252" t="str">
        <f>IF(AK1&gt;'Вводные данные'!$F$7,"N",(AK5*'Вводные данные'!$G$219))</f>
        <v>N</v>
      </c>
      <c r="AL16" s="252" t="str">
        <f>IF(AL1&gt;'Вводные данные'!$F$7,"N",(AL5*'Вводные данные'!$G$219))</f>
        <v>N</v>
      </c>
      <c r="AM16" s="252" t="str">
        <f>IF(AM1&gt;'Вводные данные'!$F$7,"N",(AM5*'Вводные данные'!$G$219))</f>
        <v>N</v>
      </c>
      <c r="AN16" s="252" t="str">
        <f>IF(AN1&gt;'Вводные данные'!$F$7,"N",(AN5*'Вводные данные'!$G$219))</f>
        <v>N</v>
      </c>
      <c r="AO16" s="252" t="str">
        <f>IF(AO1&gt;'Вводные данные'!$F$7,"N",(AO5*'Вводные данные'!$G$219))</f>
        <v>N</v>
      </c>
      <c r="AP16" s="252" t="str">
        <f>IF(AP1&gt;'Вводные данные'!$F$7,"N",(AP5*'Вводные данные'!$G$219))</f>
        <v>N</v>
      </c>
      <c r="AQ16" s="252" t="str">
        <f>IF(AQ1&gt;'Вводные данные'!$F$7,"N",(AQ5*'Вводные данные'!$G$219))</f>
        <v>N</v>
      </c>
      <c r="AR16" s="252" t="str">
        <f>IF(AR1&gt;'Вводные данные'!$F$7,"N",(AR5*'Вводные данные'!$G$219))</f>
        <v>N</v>
      </c>
      <c r="AS16" s="252" t="str">
        <f>IF(AS1&gt;'Вводные данные'!$F$7,"N",(AS5*'Вводные данные'!$G$219))</f>
        <v>N</v>
      </c>
      <c r="AT16" s="252" t="str">
        <f>IF(AT1&gt;'Вводные данные'!$F$7,"N",(AT5*'Вводные данные'!$G$219))</f>
        <v>N</v>
      </c>
      <c r="AU16" s="252" t="str">
        <f>IF(AU1&gt;'Вводные данные'!$F$7,"N",(AU5*'Вводные данные'!$G$219))</f>
        <v>N</v>
      </c>
      <c r="AV16" s="252" t="str">
        <f>IF(AV1&gt;'Вводные данные'!$F$7,"N",(AV5*'Вводные данные'!$G$219))</f>
        <v>N</v>
      </c>
      <c r="AW16" s="252" t="str">
        <f>IF(AW1&gt;'Вводные данные'!$F$7,"N",(AW5*'Вводные данные'!$G$219))</f>
        <v>N</v>
      </c>
      <c r="AX16" s="252" t="str">
        <f>IF(AX1&gt;'Вводные данные'!$F$7,"N",(AX5*'Вводные данные'!$G$219))</f>
        <v>N</v>
      </c>
      <c r="AY16" s="252" t="str">
        <f>IF(AY1&gt;'Вводные данные'!$F$7,"N",(AY5*'Вводные данные'!$G$219))</f>
        <v>N</v>
      </c>
      <c r="AZ16" s="252" t="str">
        <f>IF(AZ1&gt;'Вводные данные'!$F$7,"N",(AZ5*'Вводные данные'!$G$219))</f>
        <v>N</v>
      </c>
      <c r="BA16" s="252" t="str">
        <f>IF(BA1&gt;'Вводные данные'!$F$7,"N",(BA5*'Вводные данные'!$G$219))</f>
        <v>N</v>
      </c>
      <c r="BB16" s="252" t="str">
        <f>IF(BB1&gt;'Вводные данные'!$F$7,"N",(BB5*'Вводные данные'!$G$219))</f>
        <v>N</v>
      </c>
      <c r="BC16" s="252" t="str">
        <f>IF(BC1&gt;'Вводные данные'!$F$7,"N",(BC5*'Вводные данные'!$G$219))</f>
        <v>N</v>
      </c>
      <c r="BD16" s="252" t="str">
        <f>IF(BD1&gt;'Вводные данные'!$F$7,"N",(BD5*'Вводные данные'!$G$219))</f>
        <v>N</v>
      </c>
      <c r="BE16" s="252" t="str">
        <f>IF(BE1&gt;'Вводные данные'!$F$7,"N",(BE5*'Вводные данные'!$G$219))</f>
        <v>N</v>
      </c>
      <c r="BF16" s="252" t="str">
        <f>IF(BF1&gt;'Вводные данные'!$F$7,"N",(BF5*'Вводные данные'!$G$219))</f>
        <v>N</v>
      </c>
      <c r="BG16" s="252" t="str">
        <f>IF(BG1&gt;'Вводные данные'!$F$7,"N",(BG5*'Вводные данные'!$G$219))</f>
        <v>N</v>
      </c>
      <c r="BH16" s="252" t="str">
        <f>IF(BH1&gt;'Вводные данные'!$F$7,"N",(BH5*'Вводные данные'!$G$219))</f>
        <v>N</v>
      </c>
      <c r="BI16" s="252" t="str">
        <f>IF(BI1&gt;'Вводные данные'!$F$7,"N",(BI5*'Вводные данные'!$G$219))</f>
        <v>N</v>
      </c>
      <c r="BJ16" s="252" t="str">
        <f>IF(BJ1&gt;'Вводные данные'!$F$7,"N",(BJ5*'Вводные данные'!$G$219))</f>
        <v>N</v>
      </c>
      <c r="BK16" s="252" t="str">
        <f>IF(BK1&gt;'Вводные данные'!$F$7,"N",(BK5*'Вводные данные'!$G$219))</f>
        <v>N</v>
      </c>
      <c r="BL16" s="252" t="str">
        <f>IF(BL1&gt;'Вводные данные'!$F$7,"N",(BL5*'Вводные данные'!$G$219))</f>
        <v>N</v>
      </c>
      <c r="BM16" s="252" t="str">
        <f>IF(BM1&gt;'Вводные данные'!$F$7,"N",(BM5*'Вводные данные'!$G$219))</f>
        <v>N</v>
      </c>
      <c r="BN16" s="252" t="str">
        <f>IF(BN1&gt;'Вводные данные'!$F$7,"N",(BN5*'Вводные данные'!$G$219))</f>
        <v>N</v>
      </c>
      <c r="BO16" s="252" t="str">
        <f>IF(BO1&gt;'Вводные данные'!$F$7,"N",(BO5*'Вводные данные'!$G$219))</f>
        <v>N</v>
      </c>
      <c r="BP16" s="252" t="str">
        <f>IF(BP1&gt;'Вводные данные'!$F$7,"N",(BP5*'Вводные данные'!$G$219))</f>
        <v>N</v>
      </c>
      <c r="BQ16" s="252" t="str">
        <f>IF(BQ1&gt;'Вводные данные'!$F$7,"N",(BQ5*'Вводные данные'!$G$219))</f>
        <v>N</v>
      </c>
      <c r="BR16" s="252" t="str">
        <f>IF(BR1&gt;'Вводные данные'!$F$7,"N",(BR5*'Вводные данные'!$G$219))</f>
        <v>N</v>
      </c>
      <c r="BS16" s="252" t="str">
        <f>IF(BS1&gt;'Вводные данные'!$F$7,"N",(BS5*'Вводные данные'!$G$219))</f>
        <v>N</v>
      </c>
      <c r="BT16" s="252" t="str">
        <f>IF(BT1&gt;'Вводные данные'!$F$7,"N",(BT5*'Вводные данные'!$G$219))</f>
        <v>N</v>
      </c>
      <c r="BU16" s="252" t="str">
        <f>IF(BU1&gt;'Вводные данные'!$F$7,"N",(BU5*'Вводные данные'!$G$219))</f>
        <v>N</v>
      </c>
      <c r="BV16" s="252" t="str">
        <f>IF(BV1&gt;'Вводные данные'!$F$7,"N",(BV5*'Вводные данные'!$G$219))</f>
        <v>N</v>
      </c>
      <c r="BW16" s="252" t="str">
        <f>IF(BW1&gt;'Вводные данные'!$F$7,"N",(BW5*'Вводные данные'!$G$219))</f>
        <v>N</v>
      </c>
      <c r="BX16" s="252" t="str">
        <f>IF(BX1&gt;'Вводные данные'!$F$7,"N",(BX5*'Вводные данные'!$G$219))</f>
        <v>N</v>
      </c>
      <c r="BY16" s="252" t="str">
        <f>IF(BY1&gt;'Вводные данные'!$F$7,"N",(BY5*'Вводные данные'!$G$219))</f>
        <v>N</v>
      </c>
      <c r="BZ16" s="252" t="str">
        <f>IF(BZ1&gt;'Вводные данные'!$F$7,"N",(BZ5*'Вводные данные'!$G$219))</f>
        <v>N</v>
      </c>
      <c r="CA16" s="252" t="str">
        <f>IF(CA1&gt;'Вводные данные'!$F$7,"N",(CA5*'Вводные данные'!$G$219))</f>
        <v>N</v>
      </c>
      <c r="CB16" s="252" t="str">
        <f>IF(CB1&gt;'Вводные данные'!$F$7,"N",(CB5*'Вводные данные'!$G$219))</f>
        <v>N</v>
      </c>
      <c r="CC16" s="252" t="str">
        <f>IF(CC1&gt;'Вводные данные'!$F$7,"N",(CC5*'Вводные данные'!$G$219))</f>
        <v>N</v>
      </c>
      <c r="CD16" s="252" t="str">
        <f>IF(CD1&gt;'Вводные данные'!$F$7,"N",(CD5*'Вводные данные'!$G$219))</f>
        <v>N</v>
      </c>
      <c r="CE16" s="252" t="str">
        <f>IF(CE1&gt;'Вводные данные'!$F$7,"N",(CE5*'Вводные данные'!$G$219))</f>
        <v>N</v>
      </c>
      <c r="CF16" s="252" t="str">
        <f>IF(CF1&gt;'Вводные данные'!$F$7,"N",(CF5*'Вводные данные'!$G$219))</f>
        <v>N</v>
      </c>
      <c r="CG16" s="252" t="str">
        <f>IF(CG1&gt;'Вводные данные'!$F$7,"N",(CG5*'Вводные данные'!$G$219))</f>
        <v>N</v>
      </c>
      <c r="CH16" s="252" t="str">
        <f>IF(CH1&gt;'Вводные данные'!$F$7,"N",(CH5*'Вводные данные'!$G$219))</f>
        <v>N</v>
      </c>
      <c r="CI16" s="252" t="str">
        <f>IF(CI1&gt;'Вводные данные'!$F$7,"N",(CI5*'Вводные данные'!$G$219))</f>
        <v>N</v>
      </c>
      <c r="CJ16" s="252" t="str">
        <f>IF(CJ1&gt;'Вводные данные'!$F$7,"N",(CJ5*'Вводные данные'!$G$219))</f>
        <v>N</v>
      </c>
      <c r="CK16" s="252" t="str">
        <f>IF(CK1&gt;'Вводные данные'!$F$7,"N",(CK5*'Вводные данные'!$G$219))</f>
        <v>N</v>
      </c>
      <c r="CL16" s="252" t="str">
        <f>IF(CL1&gt;'Вводные данные'!$F$7,"N",(CL5*'Вводные данные'!$G$219))</f>
        <v>N</v>
      </c>
      <c r="CM16" s="252" t="str">
        <f>IF(CM1&gt;'Вводные данные'!$F$7,"N",(CM5*'Вводные данные'!$G$219))</f>
        <v>N</v>
      </c>
      <c r="CN16" s="252" t="str">
        <f>IF(CN1&gt;'Вводные данные'!$F$7,"N",(CN5*'Вводные данные'!$G$219))</f>
        <v>N</v>
      </c>
      <c r="CO16" s="252" t="str">
        <f>IF(CO1&gt;'Вводные данные'!$F$7,"N",(CO5*'Вводные данные'!$G$219))</f>
        <v>N</v>
      </c>
      <c r="CP16" s="252" t="str">
        <f>IF(CP1&gt;'Вводные данные'!$F$7,"N",(CP5*'Вводные данные'!$G$219))</f>
        <v>N</v>
      </c>
      <c r="CQ16" s="252" t="str">
        <f>IF(CQ1&gt;'Вводные данные'!$F$7,"N",(CQ5*'Вводные данные'!$G$219))</f>
        <v>N</v>
      </c>
      <c r="CR16" s="252" t="str">
        <f>IF(CR1&gt;'Вводные данные'!$F$7,"N",(CR5*'Вводные данные'!$G$219))</f>
        <v>N</v>
      </c>
      <c r="CS16" s="252" t="str">
        <f>IF(CS1&gt;'Вводные данные'!$F$7,"N",(CS5*'Вводные данные'!$G$219))</f>
        <v>N</v>
      </c>
      <c r="CT16" s="252" t="str">
        <f>IF(CT1&gt;'Вводные данные'!$F$7,"N",(CT5*'Вводные данные'!$G$219))</f>
        <v>N</v>
      </c>
      <c r="CU16" s="252" t="str">
        <f>IF(CU1&gt;'Вводные данные'!$F$7,"N",(CU5*'Вводные данные'!$G$219))</f>
        <v>N</v>
      </c>
      <c r="CV16" s="252" t="str">
        <f>IF(CV1&gt;'Вводные данные'!$F$7,"N",(CV5*'Вводные данные'!$G$219))</f>
        <v>N</v>
      </c>
      <c r="CW16" s="252" t="str">
        <f>IF(CW1&gt;'Вводные данные'!$F$7,"N",(CW5*'Вводные данные'!$G$219))</f>
        <v>N</v>
      </c>
      <c r="CX16" s="252" t="str">
        <f>IF(CX1&gt;'Вводные данные'!$F$7,"N",(CX5*'Вводные данные'!$G$219))</f>
        <v>N</v>
      </c>
      <c r="CY16" s="252" t="str">
        <f>IF(CY1&gt;'Вводные данные'!$F$7,"N",(CY5*'Вводные данные'!$G$219))</f>
        <v>N</v>
      </c>
      <c r="CZ16" s="252" t="str">
        <f>IF(CZ1&gt;'Вводные данные'!$F$7,"N",(CZ5*'Вводные данные'!$G$219))</f>
        <v>N</v>
      </c>
      <c r="DA16" s="252" t="str">
        <f>IF(DA1&gt;'Вводные данные'!$F$7,"N",(DA5*'Вводные данные'!$G$219))</f>
        <v>N</v>
      </c>
      <c r="DB16" s="252" t="str">
        <f>IF(DB1&gt;'Вводные данные'!$F$7,"N",(DB5*'Вводные данные'!$G$219))</f>
        <v>N</v>
      </c>
      <c r="DC16" s="252" t="str">
        <f>IF(DC1&gt;'Вводные данные'!$F$7,"N",(DC5*'Вводные данные'!$G$219))</f>
        <v>N</v>
      </c>
      <c r="DD16" s="252" t="str">
        <f>IF(DD1&gt;'Вводные данные'!$F$7,"N",(DD5*'Вводные данные'!$G$219))</f>
        <v>N</v>
      </c>
      <c r="DE16" s="252" t="str">
        <f>IF(DE1&gt;'Вводные данные'!$F$7,"N",(DE5*'Вводные данные'!$G$219))</f>
        <v>N</v>
      </c>
      <c r="DF16" s="252" t="str">
        <f>IF(DF1&gt;'Вводные данные'!$F$7,"N",(DF5*'Вводные данные'!$G$219))</f>
        <v>N</v>
      </c>
      <c r="DG16" s="252" t="str">
        <f>IF(DG1&gt;'Вводные данные'!$F$7,"N",(DG5*'Вводные данные'!$G$219))</f>
        <v>N</v>
      </c>
      <c r="DH16" s="252" t="str">
        <f>IF(DH1&gt;'Вводные данные'!$F$7,"N",(DH5*'Вводные данные'!$G$219))</f>
        <v>N</v>
      </c>
      <c r="DI16" s="252" t="str">
        <f>IF(DI1&gt;'Вводные данные'!$F$7,"N",(DI5*'Вводные данные'!$G$219))</f>
        <v>N</v>
      </c>
      <c r="DJ16" s="252" t="str">
        <f>IF(DJ1&gt;'Вводные данные'!$F$7,"N",(DJ5*'Вводные данные'!$G$219))</f>
        <v>N</v>
      </c>
      <c r="DK16" s="252" t="str">
        <f>IF(DK1&gt;'Вводные данные'!$F$7,"N",(DK5*'Вводные данные'!$G$219))</f>
        <v>N</v>
      </c>
      <c r="DL16" s="252" t="str">
        <f>IF(DL1&gt;'Вводные данные'!$F$7,"N",(DL5*'Вводные данные'!$G$219))</f>
        <v>N</v>
      </c>
      <c r="DM16" s="252" t="str">
        <f>IF(DM1&gt;'Вводные данные'!$F$7,"N",(DM5*'Вводные данные'!$G$219))</f>
        <v>N</v>
      </c>
      <c r="DN16" s="252" t="str">
        <f>IF(DN1&gt;'Вводные данные'!$F$7,"N",(DN5*'Вводные данные'!$G$219))</f>
        <v>N</v>
      </c>
      <c r="DO16" s="252" t="str">
        <f>IF(DO1&gt;'Вводные данные'!$F$7,"N",(DO5*'Вводные данные'!$G$219))</f>
        <v>N</v>
      </c>
      <c r="DP16" s="252" t="str">
        <f>IF(DP1&gt;'Вводные данные'!$F$7,"N",(DP5*'Вводные данные'!$G$219))</f>
        <v>N</v>
      </c>
      <c r="DQ16" s="252" t="str">
        <f>IF(DQ1&gt;'Вводные данные'!$F$7,"N",(DQ5*'Вводные данные'!$G$219))</f>
        <v>N</v>
      </c>
      <c r="DR16" s="252" t="str">
        <f>IF(DR1&gt;'Вводные данные'!$F$7,"N",(DR5*'Вводные данные'!$G$219))</f>
        <v>N</v>
      </c>
      <c r="DS16" s="252" t="str">
        <f>IF(DS1&gt;'Вводные данные'!$F$7,"N",(DS5*'Вводные данные'!$G$219))</f>
        <v>N</v>
      </c>
      <c r="DT16" s="252" t="str">
        <f>IF(DT1&gt;'Вводные данные'!$F$7,"N",(DT5*'Вводные данные'!$G$219))</f>
        <v>N</v>
      </c>
      <c r="DU16" s="252" t="str">
        <f>IF(DU1&gt;'Вводные данные'!$F$7,"N",(DU5*'Вводные данные'!$G$219))</f>
        <v>N</v>
      </c>
      <c r="DV16" s="252" t="str">
        <f>IF(DV1&gt;'Вводные данные'!$F$7,"N",(DV5*'Вводные данные'!$G$219))</f>
        <v>N</v>
      </c>
      <c r="DW16" s="252" t="str">
        <f>IF(DW1&gt;'Вводные данные'!$F$7,"N",(DW5*'Вводные данные'!$G$219))</f>
        <v>N</v>
      </c>
      <c r="DX16" s="252" t="str">
        <f>IF(DX1&gt;'Вводные данные'!$F$7,"N",(DX5*'Вводные данные'!$G$219))</f>
        <v>N</v>
      </c>
      <c r="DY16" s="252" t="str">
        <f>IF(DY1&gt;'Вводные данные'!$F$7,"N",(DY5*'Вводные данные'!$G$219))</f>
        <v>N</v>
      </c>
      <c r="DZ16" s="252" t="str">
        <f>IF(DZ1&gt;'Вводные данные'!$F$7,"N",(DZ5*'Вводные данные'!$G$219))</f>
        <v>N</v>
      </c>
      <c r="EA16" s="252" t="str">
        <f>IF(EA1&gt;'Вводные данные'!$F$7,"N",(EA5*'Вводные данные'!$G$219))</f>
        <v>N</v>
      </c>
      <c r="EB16" s="252" t="str">
        <f>IF(EB1&gt;'Вводные данные'!$F$7,"N",(EB5*'Вводные данные'!$G$219))</f>
        <v>N</v>
      </c>
      <c r="EC16" s="252" t="str">
        <f>IF(EC1&gt;'Вводные данные'!$F$7,"N",(EC5*'Вводные данные'!$G$219))</f>
        <v>N</v>
      </c>
      <c r="ED16" s="252" t="str">
        <f>IF(ED1&gt;'Вводные данные'!$F$7,"N",(ED5*'Вводные данные'!$G$219))</f>
        <v>N</v>
      </c>
      <c r="EE16" s="252" t="str">
        <f>IF(EE1&gt;'Вводные данные'!$F$7,"N",(EE5*'Вводные данные'!$G$219))</f>
        <v>N</v>
      </c>
      <c r="EF16" s="252" t="str">
        <f>IF(EF1&gt;'Вводные данные'!$F$7,"N",(EF5*'Вводные данные'!$G$219))</f>
        <v>N</v>
      </c>
      <c r="EG16" s="252" t="str">
        <f>IF(EG1&gt;'Вводные данные'!$F$7,"N",(EG5*'Вводные данные'!$G$219))</f>
        <v>N</v>
      </c>
      <c r="EH16" s="252" t="str">
        <f>IF(EH1&gt;'Вводные данные'!$F$7,"N",(EH5*'Вводные данные'!$G$219))</f>
        <v>N</v>
      </c>
      <c r="EI16" s="252" t="str">
        <f>IF(EI1&gt;'Вводные данные'!$F$7,"N",(EI5*'Вводные данные'!$G$219))</f>
        <v>N</v>
      </c>
      <c r="EJ16" s="252" t="str">
        <f>IF(EJ1&gt;'Вводные данные'!$F$7,"N",(EJ5*'Вводные данные'!$G$219))</f>
        <v>N</v>
      </c>
      <c r="EK16" s="252" t="str">
        <f>IF(EK1&gt;'Вводные данные'!$F$7,"N",(EK5*'Вводные данные'!$G$219))</f>
        <v>N</v>
      </c>
      <c r="EL16" s="252" t="str">
        <f>IF(EL1&gt;'Вводные данные'!$F$7,"N",(EL5*'Вводные данные'!$G$219))</f>
        <v>N</v>
      </c>
      <c r="EM16" s="252" t="str">
        <f>IF(EM1&gt;'Вводные данные'!$F$7,"N",(EM5*'Вводные данные'!$G$219))</f>
        <v>N</v>
      </c>
      <c r="EN16" s="252" t="str">
        <f>IF(EN1&gt;'Вводные данные'!$F$7,"N",(EN5*'Вводные данные'!$G$219))</f>
        <v>N</v>
      </c>
      <c r="EO16" s="252" t="str">
        <f>IF(EO1&gt;'Вводные данные'!$F$7,"N",(EO5*'Вводные данные'!$G$219))</f>
        <v>N</v>
      </c>
      <c r="EP16" s="252" t="str">
        <f>IF(EP1&gt;'Вводные данные'!$F$7,"N",(EP5*'Вводные данные'!$G$219))</f>
        <v>N</v>
      </c>
      <c r="EQ16" s="252" t="str">
        <f>IF(EQ1&gt;'Вводные данные'!$F$7,"N",(EQ5*'Вводные данные'!$G$219))</f>
        <v>N</v>
      </c>
      <c r="ER16" s="252" t="str">
        <f>IF(ER1&gt;'Вводные данные'!$F$7,"N",(ER5*'Вводные данные'!$G$219))</f>
        <v>N</v>
      </c>
      <c r="ES16" s="252" t="str">
        <f>IF(ES1&gt;'Вводные данные'!$F$7,"N",(ES5*'Вводные данные'!$G$219))</f>
        <v>N</v>
      </c>
      <c r="ET16" s="252" t="str">
        <f>IF(ET1&gt;'Вводные данные'!$F$7,"N",(ET5*'Вводные данные'!$G$219))</f>
        <v>N</v>
      </c>
      <c r="EU16" s="252" t="str">
        <f>IF(EU1&gt;'Вводные данные'!$F$7,"N",(EU5*'Вводные данные'!$G$219))</f>
        <v>N</v>
      </c>
      <c r="EV16" s="252" t="str">
        <f>IF(EV1&gt;'Вводные данные'!$F$7,"N",(EV5*'Вводные данные'!$G$219))</f>
        <v>N</v>
      </c>
      <c r="EW16" s="252" t="str">
        <f>IF(EW1&gt;'Вводные данные'!$F$7,"N",(EW5*'Вводные данные'!$G$219))</f>
        <v>N</v>
      </c>
    </row>
    <row r="17" spans="2:153" s="58" customFormat="1" ht="15" customHeight="1" x14ac:dyDescent="0.25">
      <c r="B17" s="272" t="s">
        <v>481</v>
      </c>
      <c r="C17" s="242">
        <f t="shared" si="0"/>
        <v>0</v>
      </c>
      <c r="D17" s="242">
        <f>IF(D1&gt;'Вводные данные'!$F$7,"N",(D18+D19))</f>
        <v>0</v>
      </c>
      <c r="E17" s="242">
        <f>IF(E1&gt;'Вводные данные'!$F$7,"N",(E18+E19))</f>
        <v>0</v>
      </c>
      <c r="F17" s="242">
        <f>IF(F1&gt;'Вводные данные'!$F$7,"N",(F18+F19))</f>
        <v>0</v>
      </c>
      <c r="G17" s="242">
        <f>IF(G1&gt;'Вводные данные'!$F$7,"N",(G18+G19))</f>
        <v>0</v>
      </c>
      <c r="H17" s="242">
        <f>IF(H1&gt;'Вводные данные'!$F$7,"N",(H18+H19))</f>
        <v>0</v>
      </c>
      <c r="I17" s="242">
        <f>IF(I1&gt;'Вводные данные'!$F$7,"N",(I18+I19))</f>
        <v>0</v>
      </c>
      <c r="J17" s="242">
        <f>IF(J1&gt;'Вводные данные'!$F$7,"N",(J18+J19))</f>
        <v>0</v>
      </c>
      <c r="K17" s="242">
        <f>IF(K1&gt;'Вводные данные'!$F$7,"N",(K18+K19))</f>
        <v>0</v>
      </c>
      <c r="L17" s="242">
        <f>IF(L1&gt;'Вводные данные'!$F$7,"N",(L18+L19))</f>
        <v>0</v>
      </c>
      <c r="M17" s="262">
        <f>IF(M1&gt;'Вводные данные'!$F$7,"N",(M18+M19))</f>
        <v>0</v>
      </c>
      <c r="N17" s="262">
        <f>IF(N1&gt;'Вводные данные'!$F$7,"N",(N18+N19))</f>
        <v>0</v>
      </c>
      <c r="O17" s="262">
        <f>IF(O1&gt;'Вводные данные'!$F$7,"N",(O18+O19))</f>
        <v>0</v>
      </c>
      <c r="P17" s="262">
        <f>IF(P1&gt;'Вводные данные'!$F$7,"N",(P18+P19))</f>
        <v>0</v>
      </c>
      <c r="Q17" s="262">
        <f>IF(Q1&gt;'Вводные данные'!$F$7,"N",(Q18+Q19))</f>
        <v>0</v>
      </c>
      <c r="R17" s="262">
        <f>IF(R1&gt;'Вводные данные'!$F$7,"N",(R18+R19))</f>
        <v>0</v>
      </c>
      <c r="S17" s="262">
        <f>IF(S1&gt;'Вводные данные'!$F$7,"N",(S18+S19))</f>
        <v>0</v>
      </c>
      <c r="T17" s="262">
        <f>IF(T1&gt;'Вводные данные'!$F$7,"N",(T18+T19))</f>
        <v>0</v>
      </c>
      <c r="U17" s="262">
        <f>IF(U1&gt;'Вводные данные'!$F$7,"N",(U18+U19))</f>
        <v>0</v>
      </c>
      <c r="V17" s="262">
        <f>IF(V1&gt;'Вводные данные'!$F$7,"N",(V18+V19))</f>
        <v>0</v>
      </c>
      <c r="W17" s="262">
        <f>IF(W1&gt;'Вводные данные'!$F$7,"N",(W18+W19))</f>
        <v>0</v>
      </c>
      <c r="X17" s="262" t="str">
        <f>IF(X1&gt;'Вводные данные'!$F$7,"N",(X18+X19))</f>
        <v>N</v>
      </c>
      <c r="Y17" s="262" t="str">
        <f>IF(Y1&gt;'Вводные данные'!$F$7,"N",(Y18+Y19))</f>
        <v>N</v>
      </c>
      <c r="Z17" s="262" t="str">
        <f>IF(Z1&gt;'Вводные данные'!$F$7,"N",(Z18+Z19))</f>
        <v>N</v>
      </c>
      <c r="AA17" s="262" t="str">
        <f>IF(AA1&gt;'Вводные данные'!$F$7,"N",(AA18+AA19))</f>
        <v>N</v>
      </c>
      <c r="AB17" s="262" t="str">
        <f>IF(AB1&gt;'Вводные данные'!$F$7,"N",(AB18+AB19))</f>
        <v>N</v>
      </c>
      <c r="AC17" s="262" t="str">
        <f>IF(AC1&gt;'Вводные данные'!$F$7,"N",(AC18+AC19))</f>
        <v>N</v>
      </c>
      <c r="AD17" s="262" t="str">
        <f>IF(AD1&gt;'Вводные данные'!$F$7,"N",(AD18+AD19))</f>
        <v>N</v>
      </c>
      <c r="AE17" s="262" t="str">
        <f>IF(AE1&gt;'Вводные данные'!$F$7,"N",(AE18+AE19))</f>
        <v>N</v>
      </c>
      <c r="AF17" s="262" t="str">
        <f>IF(AF1&gt;'Вводные данные'!$F$7,"N",(AF18+AF19))</f>
        <v>N</v>
      </c>
      <c r="AG17" s="262" t="str">
        <f>IF(AG1&gt;'Вводные данные'!$F$7,"N",(AG18+AG19))</f>
        <v>N</v>
      </c>
      <c r="AH17" s="262" t="str">
        <f>IF(AH1&gt;'Вводные данные'!$F$7,"N",(AH18+AH19))</f>
        <v>N</v>
      </c>
      <c r="AI17" s="262" t="str">
        <f>IF(AI1&gt;'Вводные данные'!$F$7,"N",(AI18+AI19))</f>
        <v>N</v>
      </c>
      <c r="AJ17" s="262" t="str">
        <f>IF(AJ1&gt;'Вводные данные'!$F$7,"N",(AJ18+AJ19))</f>
        <v>N</v>
      </c>
      <c r="AK17" s="262" t="str">
        <f>IF(AK1&gt;'Вводные данные'!$F$7,"N",(AK18+AK19))</f>
        <v>N</v>
      </c>
      <c r="AL17" s="262" t="str">
        <f>IF(AL1&gt;'Вводные данные'!$F$7,"N",(AL18+AL19))</f>
        <v>N</v>
      </c>
      <c r="AM17" s="262" t="str">
        <f>IF(AM1&gt;'Вводные данные'!$F$7,"N",(AM18+AM19))</f>
        <v>N</v>
      </c>
      <c r="AN17" s="262" t="str">
        <f>IF(AN1&gt;'Вводные данные'!$F$7,"N",(AN18+AN19))</f>
        <v>N</v>
      </c>
      <c r="AO17" s="262" t="str">
        <f>IF(AO1&gt;'Вводные данные'!$F$7,"N",(AO18+AO19))</f>
        <v>N</v>
      </c>
      <c r="AP17" s="262" t="str">
        <f>IF(AP1&gt;'Вводные данные'!$F$7,"N",(AP18+AP19))</f>
        <v>N</v>
      </c>
      <c r="AQ17" s="262" t="str">
        <f>IF(AQ1&gt;'Вводные данные'!$F$7,"N",(AQ18+AQ19))</f>
        <v>N</v>
      </c>
      <c r="AR17" s="262" t="str">
        <f>IF(AR1&gt;'Вводные данные'!$F$7,"N",(AR18+AR19))</f>
        <v>N</v>
      </c>
      <c r="AS17" s="262" t="str">
        <f>IF(AS1&gt;'Вводные данные'!$F$7,"N",(AS18+AS19))</f>
        <v>N</v>
      </c>
      <c r="AT17" s="262" t="str">
        <f>IF(AT1&gt;'Вводные данные'!$F$7,"N",(AT18+AT19))</f>
        <v>N</v>
      </c>
      <c r="AU17" s="262" t="str">
        <f>IF(AU1&gt;'Вводные данные'!$F$7,"N",(AU18+AU19))</f>
        <v>N</v>
      </c>
      <c r="AV17" s="262" t="str">
        <f>IF(AV1&gt;'Вводные данные'!$F$7,"N",(AV18+AV19))</f>
        <v>N</v>
      </c>
      <c r="AW17" s="262" t="str">
        <f>IF(AW1&gt;'Вводные данные'!$F$7,"N",(AW18+AW19))</f>
        <v>N</v>
      </c>
      <c r="AX17" s="262" t="str">
        <f>IF(AX1&gt;'Вводные данные'!$F$7,"N",(AX18+AX19))</f>
        <v>N</v>
      </c>
      <c r="AY17" s="262" t="str">
        <f>IF(AY1&gt;'Вводные данные'!$F$7,"N",(AY18+AY19))</f>
        <v>N</v>
      </c>
      <c r="AZ17" s="262" t="str">
        <f>IF(AZ1&gt;'Вводные данные'!$F$7,"N",(AZ18+AZ19))</f>
        <v>N</v>
      </c>
      <c r="BA17" s="262" t="str">
        <f>IF(BA1&gt;'Вводные данные'!$F$7,"N",(BA18+BA19))</f>
        <v>N</v>
      </c>
      <c r="BB17" s="262" t="str">
        <f>IF(BB1&gt;'Вводные данные'!$F$7,"N",(BB18+BB19))</f>
        <v>N</v>
      </c>
      <c r="BC17" s="262" t="str">
        <f>IF(BC1&gt;'Вводные данные'!$F$7,"N",(BC18+BC19))</f>
        <v>N</v>
      </c>
      <c r="BD17" s="262" t="str">
        <f>IF(BD1&gt;'Вводные данные'!$F$7,"N",(BD18+BD19))</f>
        <v>N</v>
      </c>
      <c r="BE17" s="262" t="str">
        <f>IF(BE1&gt;'Вводные данные'!$F$7,"N",(BE18+BE19))</f>
        <v>N</v>
      </c>
      <c r="BF17" s="262" t="str">
        <f>IF(BF1&gt;'Вводные данные'!$F$7,"N",(BF18+BF19))</f>
        <v>N</v>
      </c>
      <c r="BG17" s="262" t="str">
        <f>IF(BG1&gt;'Вводные данные'!$F$7,"N",(BG18+BG19))</f>
        <v>N</v>
      </c>
      <c r="BH17" s="262" t="str">
        <f>IF(BH1&gt;'Вводные данные'!$F$7,"N",(BH18+BH19))</f>
        <v>N</v>
      </c>
      <c r="BI17" s="262" t="str">
        <f>IF(BI1&gt;'Вводные данные'!$F$7,"N",(BI18+BI19))</f>
        <v>N</v>
      </c>
      <c r="BJ17" s="262" t="str">
        <f>IF(BJ1&gt;'Вводные данные'!$F$7,"N",(BJ18+BJ19))</f>
        <v>N</v>
      </c>
      <c r="BK17" s="262" t="str">
        <f>IF(BK1&gt;'Вводные данные'!$F$7,"N",(BK18+BK19))</f>
        <v>N</v>
      </c>
      <c r="BL17" s="262" t="str">
        <f>IF(BL1&gt;'Вводные данные'!$F$7,"N",(BL18+BL19))</f>
        <v>N</v>
      </c>
      <c r="BM17" s="262" t="str">
        <f>IF(BM1&gt;'Вводные данные'!$F$7,"N",(BM18+BM19))</f>
        <v>N</v>
      </c>
      <c r="BN17" s="262" t="str">
        <f>IF(BN1&gt;'Вводные данные'!$F$7,"N",(BN18+BN19))</f>
        <v>N</v>
      </c>
      <c r="BO17" s="262" t="str">
        <f>IF(BO1&gt;'Вводные данные'!$F$7,"N",(BO18+BO19))</f>
        <v>N</v>
      </c>
      <c r="BP17" s="262" t="str">
        <f>IF(BP1&gt;'Вводные данные'!$F$7,"N",(BP18+BP19))</f>
        <v>N</v>
      </c>
      <c r="BQ17" s="262" t="str">
        <f>IF(BQ1&gt;'Вводные данные'!$F$7,"N",(BQ18+BQ19))</f>
        <v>N</v>
      </c>
      <c r="BR17" s="262" t="str">
        <f>IF(BR1&gt;'Вводные данные'!$F$7,"N",(BR18+BR19))</f>
        <v>N</v>
      </c>
      <c r="BS17" s="262" t="str">
        <f>IF(BS1&gt;'Вводные данные'!$F$7,"N",(BS18+BS19))</f>
        <v>N</v>
      </c>
      <c r="BT17" s="262" t="str">
        <f>IF(BT1&gt;'Вводные данные'!$F$7,"N",(BT18+BT19))</f>
        <v>N</v>
      </c>
      <c r="BU17" s="262" t="str">
        <f>IF(BU1&gt;'Вводные данные'!$F$7,"N",(BU18+BU19))</f>
        <v>N</v>
      </c>
      <c r="BV17" s="262" t="str">
        <f>IF(BV1&gt;'Вводные данные'!$F$7,"N",(BV18+BV19))</f>
        <v>N</v>
      </c>
      <c r="BW17" s="262" t="str">
        <f>IF(BW1&gt;'Вводные данные'!$F$7,"N",(BW18+BW19))</f>
        <v>N</v>
      </c>
      <c r="BX17" s="262" t="str">
        <f>IF(BX1&gt;'Вводные данные'!$F$7,"N",(BX18+BX19))</f>
        <v>N</v>
      </c>
      <c r="BY17" s="262" t="str">
        <f>IF(BY1&gt;'Вводные данные'!$F$7,"N",(BY18+BY19))</f>
        <v>N</v>
      </c>
      <c r="BZ17" s="262" t="str">
        <f>IF(BZ1&gt;'Вводные данные'!$F$7,"N",(BZ18+BZ19))</f>
        <v>N</v>
      </c>
      <c r="CA17" s="262" t="str">
        <f>IF(CA1&gt;'Вводные данные'!$F$7,"N",(CA18+CA19))</f>
        <v>N</v>
      </c>
      <c r="CB17" s="262" t="str">
        <f>IF(CB1&gt;'Вводные данные'!$F$7,"N",(CB18+CB19))</f>
        <v>N</v>
      </c>
      <c r="CC17" s="262" t="str">
        <f>IF(CC1&gt;'Вводные данные'!$F$7,"N",(CC18+CC19))</f>
        <v>N</v>
      </c>
      <c r="CD17" s="262" t="str">
        <f>IF(CD1&gt;'Вводные данные'!$F$7,"N",(CD18+CD19))</f>
        <v>N</v>
      </c>
      <c r="CE17" s="262" t="str">
        <f>IF(CE1&gt;'Вводные данные'!$F$7,"N",(CE18+CE19))</f>
        <v>N</v>
      </c>
      <c r="CF17" s="262" t="str">
        <f>IF(CF1&gt;'Вводные данные'!$F$7,"N",(CF18+CF19))</f>
        <v>N</v>
      </c>
      <c r="CG17" s="262" t="str">
        <f>IF(CG1&gt;'Вводные данные'!$F$7,"N",(CG18+CG19))</f>
        <v>N</v>
      </c>
      <c r="CH17" s="262" t="str">
        <f>IF(CH1&gt;'Вводные данные'!$F$7,"N",(CH18+CH19))</f>
        <v>N</v>
      </c>
      <c r="CI17" s="262" t="str">
        <f>IF(CI1&gt;'Вводные данные'!$F$7,"N",(CI18+CI19))</f>
        <v>N</v>
      </c>
      <c r="CJ17" s="262" t="str">
        <f>IF(CJ1&gt;'Вводные данные'!$F$7,"N",(CJ18+CJ19))</f>
        <v>N</v>
      </c>
      <c r="CK17" s="262" t="str">
        <f>IF(CK1&gt;'Вводные данные'!$F$7,"N",(CK18+CK19))</f>
        <v>N</v>
      </c>
      <c r="CL17" s="262" t="str">
        <f>IF(CL1&gt;'Вводные данные'!$F$7,"N",(CL18+CL19))</f>
        <v>N</v>
      </c>
      <c r="CM17" s="262" t="str">
        <f>IF(CM1&gt;'Вводные данные'!$F$7,"N",(CM18+CM19))</f>
        <v>N</v>
      </c>
      <c r="CN17" s="262" t="str">
        <f>IF(CN1&gt;'Вводные данные'!$F$7,"N",(CN18+CN19))</f>
        <v>N</v>
      </c>
      <c r="CO17" s="262" t="str">
        <f>IF(CO1&gt;'Вводные данные'!$F$7,"N",(CO18+CO19))</f>
        <v>N</v>
      </c>
      <c r="CP17" s="262" t="str">
        <f>IF(CP1&gt;'Вводные данные'!$F$7,"N",(CP18+CP19))</f>
        <v>N</v>
      </c>
      <c r="CQ17" s="262" t="str">
        <f>IF(CQ1&gt;'Вводные данные'!$F$7,"N",(CQ18+CQ19))</f>
        <v>N</v>
      </c>
      <c r="CR17" s="262" t="str">
        <f>IF(CR1&gt;'Вводные данные'!$F$7,"N",(CR18+CR19))</f>
        <v>N</v>
      </c>
      <c r="CS17" s="262" t="str">
        <f>IF(CS1&gt;'Вводные данные'!$F$7,"N",(CS18+CS19))</f>
        <v>N</v>
      </c>
      <c r="CT17" s="262" t="str">
        <f>IF(CT1&gt;'Вводные данные'!$F$7,"N",(CT18+CT19))</f>
        <v>N</v>
      </c>
      <c r="CU17" s="262" t="str">
        <f>IF(CU1&gt;'Вводные данные'!$F$7,"N",(CU18+CU19))</f>
        <v>N</v>
      </c>
      <c r="CV17" s="262" t="str">
        <f>IF(CV1&gt;'Вводные данные'!$F$7,"N",(CV18+CV19))</f>
        <v>N</v>
      </c>
      <c r="CW17" s="262" t="str">
        <f>IF(CW1&gt;'Вводные данные'!$F$7,"N",(CW18+CW19))</f>
        <v>N</v>
      </c>
      <c r="CX17" s="262" t="str">
        <f>IF(CX1&gt;'Вводные данные'!$F$7,"N",(CX18+CX19))</f>
        <v>N</v>
      </c>
      <c r="CY17" s="262" t="str">
        <f>IF(CY1&gt;'Вводные данные'!$F$7,"N",(CY18+CY19))</f>
        <v>N</v>
      </c>
      <c r="CZ17" s="262" t="str">
        <f>IF(CZ1&gt;'Вводные данные'!$F$7,"N",(CZ18+CZ19))</f>
        <v>N</v>
      </c>
      <c r="DA17" s="262" t="str">
        <f>IF(DA1&gt;'Вводные данные'!$F$7,"N",(DA18+DA19))</f>
        <v>N</v>
      </c>
      <c r="DB17" s="262" t="str">
        <f>IF(DB1&gt;'Вводные данные'!$F$7,"N",(DB18+DB19))</f>
        <v>N</v>
      </c>
      <c r="DC17" s="262" t="str">
        <f>IF(DC1&gt;'Вводные данные'!$F$7,"N",(DC18+DC19))</f>
        <v>N</v>
      </c>
      <c r="DD17" s="262" t="str">
        <f>IF(DD1&gt;'Вводные данные'!$F$7,"N",(DD18+DD19))</f>
        <v>N</v>
      </c>
      <c r="DE17" s="262" t="str">
        <f>IF(DE1&gt;'Вводные данные'!$F$7,"N",(DE18+DE19))</f>
        <v>N</v>
      </c>
      <c r="DF17" s="262" t="str">
        <f>IF(DF1&gt;'Вводные данные'!$F$7,"N",(DF18+DF19))</f>
        <v>N</v>
      </c>
      <c r="DG17" s="262" t="str">
        <f>IF(DG1&gt;'Вводные данные'!$F$7,"N",(DG18+DG19))</f>
        <v>N</v>
      </c>
      <c r="DH17" s="262" t="str">
        <f>IF(DH1&gt;'Вводные данные'!$F$7,"N",(DH18+DH19))</f>
        <v>N</v>
      </c>
      <c r="DI17" s="262" t="str">
        <f>IF(DI1&gt;'Вводные данные'!$F$7,"N",(DI18+DI19))</f>
        <v>N</v>
      </c>
      <c r="DJ17" s="262" t="str">
        <f>IF(DJ1&gt;'Вводные данные'!$F$7,"N",(DJ18+DJ19))</f>
        <v>N</v>
      </c>
      <c r="DK17" s="262" t="str">
        <f>IF(DK1&gt;'Вводные данные'!$F$7,"N",(DK18+DK19))</f>
        <v>N</v>
      </c>
      <c r="DL17" s="262" t="str">
        <f>IF(DL1&gt;'Вводные данные'!$F$7,"N",(DL18+DL19))</f>
        <v>N</v>
      </c>
      <c r="DM17" s="262" t="str">
        <f>IF(DM1&gt;'Вводные данные'!$F$7,"N",(DM18+DM19))</f>
        <v>N</v>
      </c>
      <c r="DN17" s="262" t="str">
        <f>IF(DN1&gt;'Вводные данные'!$F$7,"N",(DN18+DN19))</f>
        <v>N</v>
      </c>
      <c r="DO17" s="262" t="str">
        <f>IF(DO1&gt;'Вводные данные'!$F$7,"N",(DO18+DO19))</f>
        <v>N</v>
      </c>
      <c r="DP17" s="262" t="str">
        <f>IF(DP1&gt;'Вводные данные'!$F$7,"N",(DP18+DP19))</f>
        <v>N</v>
      </c>
      <c r="DQ17" s="262" t="str">
        <f>IF(DQ1&gt;'Вводные данные'!$F$7,"N",(DQ18+DQ19))</f>
        <v>N</v>
      </c>
      <c r="DR17" s="262" t="str">
        <f>IF(DR1&gt;'Вводные данные'!$F$7,"N",(DR18+DR19))</f>
        <v>N</v>
      </c>
      <c r="DS17" s="262" t="str">
        <f>IF(DS1&gt;'Вводные данные'!$F$7,"N",(DS18+DS19))</f>
        <v>N</v>
      </c>
      <c r="DT17" s="262" t="str">
        <f>IF(DT1&gt;'Вводные данные'!$F$7,"N",(DT18+DT19))</f>
        <v>N</v>
      </c>
      <c r="DU17" s="262" t="str">
        <f>IF(DU1&gt;'Вводные данные'!$F$7,"N",(DU18+DU19))</f>
        <v>N</v>
      </c>
      <c r="DV17" s="262" t="str">
        <f>IF(DV1&gt;'Вводные данные'!$F$7,"N",(DV18+DV19))</f>
        <v>N</v>
      </c>
      <c r="DW17" s="262" t="str">
        <f>IF(DW1&gt;'Вводные данные'!$F$7,"N",(DW18+DW19))</f>
        <v>N</v>
      </c>
      <c r="DX17" s="262" t="str">
        <f>IF(DX1&gt;'Вводные данные'!$F$7,"N",(DX18+DX19))</f>
        <v>N</v>
      </c>
      <c r="DY17" s="262" t="str">
        <f>IF(DY1&gt;'Вводные данные'!$F$7,"N",(DY18+DY19))</f>
        <v>N</v>
      </c>
      <c r="DZ17" s="262" t="str">
        <f>IF(DZ1&gt;'Вводные данные'!$F$7,"N",(DZ18+DZ19))</f>
        <v>N</v>
      </c>
      <c r="EA17" s="262" t="str">
        <f>IF(EA1&gt;'Вводные данные'!$F$7,"N",(EA18+EA19))</f>
        <v>N</v>
      </c>
      <c r="EB17" s="262" t="str">
        <f>IF(EB1&gt;'Вводные данные'!$F$7,"N",(EB18+EB19))</f>
        <v>N</v>
      </c>
      <c r="EC17" s="262" t="str">
        <f>IF(EC1&gt;'Вводные данные'!$F$7,"N",(EC18+EC19))</f>
        <v>N</v>
      </c>
      <c r="ED17" s="262" t="str">
        <f>IF(ED1&gt;'Вводные данные'!$F$7,"N",(ED18+ED19))</f>
        <v>N</v>
      </c>
      <c r="EE17" s="262" t="str">
        <f>IF(EE1&gt;'Вводные данные'!$F$7,"N",(EE18+EE19))</f>
        <v>N</v>
      </c>
      <c r="EF17" s="262" t="str">
        <f>IF(EF1&gt;'Вводные данные'!$F$7,"N",(EF18+EF19))</f>
        <v>N</v>
      </c>
      <c r="EG17" s="262" t="str">
        <f>IF(EG1&gt;'Вводные данные'!$F$7,"N",(EG18+EG19))</f>
        <v>N</v>
      </c>
      <c r="EH17" s="262" t="str">
        <f>IF(EH1&gt;'Вводные данные'!$F$7,"N",(EH18+EH19))</f>
        <v>N</v>
      </c>
      <c r="EI17" s="262" t="str">
        <f>IF(EI1&gt;'Вводные данные'!$F$7,"N",(EI18+EI19))</f>
        <v>N</v>
      </c>
      <c r="EJ17" s="262" t="str">
        <f>IF(EJ1&gt;'Вводные данные'!$F$7,"N",(EJ18+EJ19))</f>
        <v>N</v>
      </c>
      <c r="EK17" s="262" t="str">
        <f>IF(EK1&gt;'Вводные данные'!$F$7,"N",(EK18+EK19))</f>
        <v>N</v>
      </c>
      <c r="EL17" s="262" t="str">
        <f>IF(EL1&gt;'Вводные данные'!$F$7,"N",(EL18+EL19))</f>
        <v>N</v>
      </c>
      <c r="EM17" s="262" t="str">
        <f>IF(EM1&gt;'Вводные данные'!$F$7,"N",(EM18+EM19))</f>
        <v>N</v>
      </c>
      <c r="EN17" s="262" t="str">
        <f>IF(EN1&gt;'Вводные данные'!$F$7,"N",(EN18+EN19))</f>
        <v>N</v>
      </c>
      <c r="EO17" s="262" t="str">
        <f>IF(EO1&gt;'Вводные данные'!$F$7,"N",(EO18+EO19))</f>
        <v>N</v>
      </c>
      <c r="EP17" s="262" t="str">
        <f>IF(EP1&gt;'Вводные данные'!$F$7,"N",(EP18+EP19))</f>
        <v>N</v>
      </c>
      <c r="EQ17" s="262" t="str">
        <f>IF(EQ1&gt;'Вводные данные'!$F$7,"N",(EQ18+EQ19))</f>
        <v>N</v>
      </c>
      <c r="ER17" s="262" t="str">
        <f>IF(ER1&gt;'Вводные данные'!$F$7,"N",(ER18+ER19))</f>
        <v>N</v>
      </c>
      <c r="ES17" s="262" t="str">
        <f>IF(ES1&gt;'Вводные данные'!$F$7,"N",(ES18+ES19))</f>
        <v>N</v>
      </c>
      <c r="ET17" s="262" t="str">
        <f>IF(ET1&gt;'Вводные данные'!$F$7,"N",(ET18+ET19))</f>
        <v>N</v>
      </c>
      <c r="EU17" s="262" t="str">
        <f>IF(EU1&gt;'Вводные данные'!$F$7,"N",(EU18+EU19))</f>
        <v>N</v>
      </c>
      <c r="EV17" s="262" t="str">
        <f>IF(EV1&gt;'Вводные данные'!$F$7,"N",(EV18+EV19))</f>
        <v>N</v>
      </c>
      <c r="EW17" s="262" t="str">
        <f>IF(EW1&gt;'Вводные данные'!$F$7,"N",(EW18+EW19))</f>
        <v>N</v>
      </c>
    </row>
    <row r="18" spans="2:153" s="58" customFormat="1" ht="15" customHeight="1" x14ac:dyDescent="0.25">
      <c r="B18" s="336" t="s">
        <v>215</v>
      </c>
      <c r="C18" s="242">
        <f t="shared" si="0"/>
        <v>0</v>
      </c>
      <c r="D18" s="242">
        <f>IF(D1&gt;'Вводные данные'!$F$7,"N",('Вводные данные'!$G$261))</f>
        <v>0</v>
      </c>
      <c r="E18" s="242">
        <f>IF(E1&gt;'Вводные данные'!$F$7,"N",('Вводные данные'!$G$261))</f>
        <v>0</v>
      </c>
      <c r="F18" s="242">
        <f>IF(F1&gt;'Вводные данные'!$F$7,"N",('Вводные данные'!$G$261))</f>
        <v>0</v>
      </c>
      <c r="G18" s="242">
        <f>IF(G1&gt;'Вводные данные'!$F$7,"N",('Вводные данные'!$G$261))</f>
        <v>0</v>
      </c>
      <c r="H18" s="242">
        <f>IF(H1&gt;'Вводные данные'!$F$7,"N",('Вводные данные'!$G$261))</f>
        <v>0</v>
      </c>
      <c r="I18" s="242">
        <f>IF(I1&gt;'Вводные данные'!$F$7,"N",('Вводные данные'!$G$261))</f>
        <v>0</v>
      </c>
      <c r="J18" s="242">
        <f>IF(J1&gt;'Вводные данные'!$F$7,"N",('Вводные данные'!$G$261))</f>
        <v>0</v>
      </c>
      <c r="K18" s="242">
        <f>IF(K1&gt;'Вводные данные'!$F$7,"N",('Вводные данные'!$G$261))</f>
        <v>0</v>
      </c>
      <c r="L18" s="242">
        <f>IF(L1&gt;'Вводные данные'!$F$7,"N",('Вводные данные'!$G$261))</f>
        <v>0</v>
      </c>
      <c r="M18" s="262">
        <f>IF(M1&gt;'Вводные данные'!$F$7,"N",('Вводные данные'!$G$261))</f>
        <v>0</v>
      </c>
      <c r="N18" s="262">
        <f>IF(N1&gt;'Вводные данные'!$F$7,"N",('Вводные данные'!$G$261))</f>
        <v>0</v>
      </c>
      <c r="O18" s="262">
        <f>IF(O1&gt;'Вводные данные'!$F$7,"N",('Вводные данные'!$G$261))</f>
        <v>0</v>
      </c>
      <c r="P18" s="262">
        <f>IF(P1&gt;'Вводные данные'!$F$7,"N",('Вводные данные'!$G$261))</f>
        <v>0</v>
      </c>
      <c r="Q18" s="262">
        <f>IF(Q1&gt;'Вводные данные'!$F$7,"N",('Вводные данные'!$G$261))</f>
        <v>0</v>
      </c>
      <c r="R18" s="262">
        <f>IF(R1&gt;'Вводные данные'!$F$7,"N",('Вводные данные'!$G$261))</f>
        <v>0</v>
      </c>
      <c r="S18" s="262">
        <f>IF(S1&gt;'Вводные данные'!$F$7,"N",('Вводные данные'!$G$261))</f>
        <v>0</v>
      </c>
      <c r="T18" s="262">
        <f>IF(T1&gt;'Вводные данные'!$F$7,"N",('Вводные данные'!$G$261))</f>
        <v>0</v>
      </c>
      <c r="U18" s="262">
        <f>IF(U1&gt;'Вводные данные'!$F$7,"N",('Вводные данные'!$G$261))</f>
        <v>0</v>
      </c>
      <c r="V18" s="262">
        <f>IF(V1&gt;'Вводные данные'!$F$7,"N",('Вводные данные'!$G$261))</f>
        <v>0</v>
      </c>
      <c r="W18" s="262">
        <f>IF(W1&gt;'Вводные данные'!$F$7,"N",('Вводные данные'!$G$261))</f>
        <v>0</v>
      </c>
      <c r="X18" s="262" t="str">
        <f>IF(X1&gt;'Вводные данные'!$F$7,"N",('Вводные данные'!$G$261))</f>
        <v>N</v>
      </c>
      <c r="Y18" s="262" t="str">
        <f>IF(Y1&gt;'Вводные данные'!$F$7,"N",('Вводные данные'!$G$261))</f>
        <v>N</v>
      </c>
      <c r="Z18" s="262" t="str">
        <f>IF(Z1&gt;'Вводные данные'!$F$7,"N",('Вводные данные'!$G$261))</f>
        <v>N</v>
      </c>
      <c r="AA18" s="262" t="str">
        <f>IF(AA1&gt;'Вводные данные'!$F$7,"N",('Вводные данные'!$G$261))</f>
        <v>N</v>
      </c>
      <c r="AB18" s="262" t="str">
        <f>IF(AB1&gt;'Вводные данные'!$F$7,"N",('Вводные данные'!$G$261))</f>
        <v>N</v>
      </c>
      <c r="AC18" s="262" t="str">
        <f>IF(AC1&gt;'Вводные данные'!$F$7,"N",('Вводные данные'!$G$261))</f>
        <v>N</v>
      </c>
      <c r="AD18" s="262" t="str">
        <f>IF(AD1&gt;'Вводные данные'!$F$7,"N",('Вводные данные'!$G$261))</f>
        <v>N</v>
      </c>
      <c r="AE18" s="262" t="str">
        <f>IF(AE1&gt;'Вводные данные'!$F$7,"N",('Вводные данные'!$G$261))</f>
        <v>N</v>
      </c>
      <c r="AF18" s="262" t="str">
        <f>IF(AF1&gt;'Вводные данные'!$F$7,"N",('Вводные данные'!$G$261))</f>
        <v>N</v>
      </c>
      <c r="AG18" s="262" t="str">
        <f>IF(AG1&gt;'Вводные данные'!$F$7,"N",('Вводные данные'!$G$261))</f>
        <v>N</v>
      </c>
      <c r="AH18" s="262" t="str">
        <f>IF(AH1&gt;'Вводные данные'!$F$7,"N",('Вводные данные'!$G$261))</f>
        <v>N</v>
      </c>
      <c r="AI18" s="262" t="str">
        <f>IF(AI1&gt;'Вводные данные'!$F$7,"N",('Вводные данные'!$G$261))</f>
        <v>N</v>
      </c>
      <c r="AJ18" s="262" t="str">
        <f>IF(AJ1&gt;'Вводные данные'!$F$7,"N",('Вводные данные'!$G$261))</f>
        <v>N</v>
      </c>
      <c r="AK18" s="262" t="str">
        <f>IF(AK1&gt;'Вводные данные'!$F$7,"N",('Вводные данные'!$G$261))</f>
        <v>N</v>
      </c>
      <c r="AL18" s="262" t="str">
        <f>IF(AL1&gt;'Вводные данные'!$F$7,"N",('Вводные данные'!$G$261))</f>
        <v>N</v>
      </c>
      <c r="AM18" s="262" t="str">
        <f>IF(AM1&gt;'Вводные данные'!$F$7,"N",('Вводные данные'!$G$261))</f>
        <v>N</v>
      </c>
      <c r="AN18" s="262" t="str">
        <f>IF(AN1&gt;'Вводные данные'!$F$7,"N",('Вводные данные'!$G$261))</f>
        <v>N</v>
      </c>
      <c r="AO18" s="262" t="str">
        <f>IF(AO1&gt;'Вводные данные'!$F$7,"N",('Вводные данные'!$G$261))</f>
        <v>N</v>
      </c>
      <c r="AP18" s="262" t="str">
        <f>IF(AP1&gt;'Вводные данные'!$F$7,"N",('Вводные данные'!$G$261))</f>
        <v>N</v>
      </c>
      <c r="AQ18" s="262" t="str">
        <f>IF(AQ1&gt;'Вводные данные'!$F$7,"N",('Вводные данные'!$G$261))</f>
        <v>N</v>
      </c>
      <c r="AR18" s="262" t="str">
        <f>IF(AR1&gt;'Вводные данные'!$F$7,"N",('Вводные данные'!$G$261))</f>
        <v>N</v>
      </c>
      <c r="AS18" s="262" t="str">
        <f>IF(AS1&gt;'Вводные данные'!$F$7,"N",('Вводные данные'!$G$261))</f>
        <v>N</v>
      </c>
      <c r="AT18" s="262" t="str">
        <f>IF(AT1&gt;'Вводные данные'!$F$7,"N",('Вводные данные'!$G$261))</f>
        <v>N</v>
      </c>
      <c r="AU18" s="262" t="str">
        <f>IF(AU1&gt;'Вводные данные'!$F$7,"N",('Вводные данные'!$G$261))</f>
        <v>N</v>
      </c>
      <c r="AV18" s="262" t="str">
        <f>IF(AV1&gt;'Вводные данные'!$F$7,"N",('Вводные данные'!$G$261))</f>
        <v>N</v>
      </c>
      <c r="AW18" s="262" t="str">
        <f>IF(AW1&gt;'Вводные данные'!$F$7,"N",('Вводные данные'!$G$261))</f>
        <v>N</v>
      </c>
      <c r="AX18" s="262" t="str">
        <f>IF(AX1&gt;'Вводные данные'!$F$7,"N",('Вводные данные'!$G$261))</f>
        <v>N</v>
      </c>
      <c r="AY18" s="262" t="str">
        <f>IF(AY1&gt;'Вводные данные'!$F$7,"N",('Вводные данные'!$G$261))</f>
        <v>N</v>
      </c>
      <c r="AZ18" s="262" t="str">
        <f>IF(AZ1&gt;'Вводные данные'!$F$7,"N",('Вводные данные'!$G$261))</f>
        <v>N</v>
      </c>
      <c r="BA18" s="262" t="str">
        <f>IF(BA1&gt;'Вводные данные'!$F$7,"N",('Вводные данные'!$G$261))</f>
        <v>N</v>
      </c>
      <c r="BB18" s="262" t="str">
        <f>IF(BB1&gt;'Вводные данные'!$F$7,"N",('Вводные данные'!$G$261))</f>
        <v>N</v>
      </c>
      <c r="BC18" s="262" t="str">
        <f>IF(BC1&gt;'Вводные данные'!$F$7,"N",('Вводные данные'!$G$261))</f>
        <v>N</v>
      </c>
      <c r="BD18" s="262" t="str">
        <f>IF(BD1&gt;'Вводные данные'!$F$7,"N",('Вводные данные'!$G$261))</f>
        <v>N</v>
      </c>
      <c r="BE18" s="262" t="str">
        <f>IF(BE1&gt;'Вводные данные'!$F$7,"N",('Вводные данные'!$G$261))</f>
        <v>N</v>
      </c>
      <c r="BF18" s="262" t="str">
        <f>IF(BF1&gt;'Вводные данные'!$F$7,"N",('Вводные данные'!$G$261))</f>
        <v>N</v>
      </c>
      <c r="BG18" s="262" t="str">
        <f>IF(BG1&gt;'Вводные данные'!$F$7,"N",('Вводные данные'!$G$261))</f>
        <v>N</v>
      </c>
      <c r="BH18" s="262" t="str">
        <f>IF(BH1&gt;'Вводные данные'!$F$7,"N",('Вводные данные'!$G$261))</f>
        <v>N</v>
      </c>
      <c r="BI18" s="262" t="str">
        <f>IF(BI1&gt;'Вводные данные'!$F$7,"N",('Вводные данные'!$G$261))</f>
        <v>N</v>
      </c>
      <c r="BJ18" s="262" t="str">
        <f>IF(BJ1&gt;'Вводные данные'!$F$7,"N",('Вводные данные'!$G$261))</f>
        <v>N</v>
      </c>
      <c r="BK18" s="262" t="str">
        <f>IF(BK1&gt;'Вводные данные'!$F$7,"N",('Вводные данные'!$G$261))</f>
        <v>N</v>
      </c>
      <c r="BL18" s="262" t="str">
        <f>IF(BL1&gt;'Вводные данные'!$F$7,"N",('Вводные данные'!$G$261))</f>
        <v>N</v>
      </c>
      <c r="BM18" s="262" t="str">
        <f>IF(BM1&gt;'Вводные данные'!$F$7,"N",('Вводные данные'!$G$261))</f>
        <v>N</v>
      </c>
      <c r="BN18" s="262" t="str">
        <f>IF(BN1&gt;'Вводные данные'!$F$7,"N",('Вводные данные'!$G$261))</f>
        <v>N</v>
      </c>
      <c r="BO18" s="262" t="str">
        <f>IF(BO1&gt;'Вводные данные'!$F$7,"N",('Вводные данные'!$G$261))</f>
        <v>N</v>
      </c>
      <c r="BP18" s="262" t="str">
        <f>IF(BP1&gt;'Вводные данные'!$F$7,"N",('Вводные данные'!$G$261))</f>
        <v>N</v>
      </c>
      <c r="BQ18" s="262" t="str">
        <f>IF(BQ1&gt;'Вводные данные'!$F$7,"N",('Вводные данные'!$G$261))</f>
        <v>N</v>
      </c>
      <c r="BR18" s="262" t="str">
        <f>IF(BR1&gt;'Вводные данные'!$F$7,"N",('Вводные данные'!$G$261))</f>
        <v>N</v>
      </c>
      <c r="BS18" s="262" t="str">
        <f>IF(BS1&gt;'Вводные данные'!$F$7,"N",('Вводные данные'!$G$261))</f>
        <v>N</v>
      </c>
      <c r="BT18" s="262" t="str">
        <f>IF(BT1&gt;'Вводные данные'!$F$7,"N",('Вводные данные'!$G$261))</f>
        <v>N</v>
      </c>
      <c r="BU18" s="262" t="str">
        <f>IF(BU1&gt;'Вводные данные'!$F$7,"N",('Вводные данные'!$G$261))</f>
        <v>N</v>
      </c>
      <c r="BV18" s="262" t="str">
        <f>IF(BV1&gt;'Вводные данные'!$F$7,"N",('Вводные данные'!$G$261))</f>
        <v>N</v>
      </c>
      <c r="BW18" s="262" t="str">
        <f>IF(BW1&gt;'Вводные данные'!$F$7,"N",('Вводные данные'!$G$261))</f>
        <v>N</v>
      </c>
      <c r="BX18" s="262" t="str">
        <f>IF(BX1&gt;'Вводные данные'!$F$7,"N",('Вводные данные'!$G$261))</f>
        <v>N</v>
      </c>
      <c r="BY18" s="262" t="str">
        <f>IF(BY1&gt;'Вводные данные'!$F$7,"N",('Вводные данные'!$G$261))</f>
        <v>N</v>
      </c>
      <c r="BZ18" s="262" t="str">
        <f>IF(BZ1&gt;'Вводные данные'!$F$7,"N",('Вводные данные'!$G$261))</f>
        <v>N</v>
      </c>
      <c r="CA18" s="262" t="str">
        <f>IF(CA1&gt;'Вводные данные'!$F$7,"N",('Вводные данные'!$G$261))</f>
        <v>N</v>
      </c>
      <c r="CB18" s="262" t="str">
        <f>IF(CB1&gt;'Вводные данные'!$F$7,"N",('Вводные данные'!$G$261))</f>
        <v>N</v>
      </c>
      <c r="CC18" s="262" t="str">
        <f>IF(CC1&gt;'Вводные данные'!$F$7,"N",('Вводные данные'!$G$261))</f>
        <v>N</v>
      </c>
      <c r="CD18" s="262" t="str">
        <f>IF(CD1&gt;'Вводные данные'!$F$7,"N",('Вводные данные'!$G$261))</f>
        <v>N</v>
      </c>
      <c r="CE18" s="262" t="str">
        <f>IF(CE1&gt;'Вводные данные'!$F$7,"N",('Вводные данные'!$G$261))</f>
        <v>N</v>
      </c>
      <c r="CF18" s="262" t="str">
        <f>IF(CF1&gt;'Вводные данные'!$F$7,"N",('Вводные данные'!$G$261))</f>
        <v>N</v>
      </c>
      <c r="CG18" s="262" t="str">
        <f>IF(CG1&gt;'Вводные данные'!$F$7,"N",('Вводные данные'!$G$261))</f>
        <v>N</v>
      </c>
      <c r="CH18" s="262" t="str">
        <f>IF(CH1&gt;'Вводные данные'!$F$7,"N",('Вводные данные'!$G$261))</f>
        <v>N</v>
      </c>
      <c r="CI18" s="262" t="str">
        <f>IF(CI1&gt;'Вводные данные'!$F$7,"N",('Вводные данные'!$G$261))</f>
        <v>N</v>
      </c>
      <c r="CJ18" s="262" t="str">
        <f>IF(CJ1&gt;'Вводные данные'!$F$7,"N",('Вводные данные'!$G$261))</f>
        <v>N</v>
      </c>
      <c r="CK18" s="262" t="str">
        <f>IF(CK1&gt;'Вводные данные'!$F$7,"N",('Вводные данные'!$G$261))</f>
        <v>N</v>
      </c>
      <c r="CL18" s="262" t="str">
        <f>IF(CL1&gt;'Вводные данные'!$F$7,"N",('Вводные данные'!$G$261))</f>
        <v>N</v>
      </c>
      <c r="CM18" s="262" t="str">
        <f>IF(CM1&gt;'Вводные данные'!$F$7,"N",('Вводные данные'!$G$261))</f>
        <v>N</v>
      </c>
      <c r="CN18" s="262" t="str">
        <f>IF(CN1&gt;'Вводные данные'!$F$7,"N",('Вводные данные'!$G$261))</f>
        <v>N</v>
      </c>
      <c r="CO18" s="262" t="str">
        <f>IF(CO1&gt;'Вводные данные'!$F$7,"N",('Вводные данные'!$G$261))</f>
        <v>N</v>
      </c>
      <c r="CP18" s="262" t="str">
        <f>IF(CP1&gt;'Вводные данные'!$F$7,"N",('Вводные данные'!$G$261))</f>
        <v>N</v>
      </c>
      <c r="CQ18" s="262" t="str">
        <f>IF(CQ1&gt;'Вводные данные'!$F$7,"N",('Вводные данные'!$G$261))</f>
        <v>N</v>
      </c>
      <c r="CR18" s="262" t="str">
        <f>IF(CR1&gt;'Вводные данные'!$F$7,"N",('Вводные данные'!$G$261))</f>
        <v>N</v>
      </c>
      <c r="CS18" s="262" t="str">
        <f>IF(CS1&gt;'Вводные данные'!$F$7,"N",('Вводные данные'!$G$261))</f>
        <v>N</v>
      </c>
      <c r="CT18" s="262" t="str">
        <f>IF(CT1&gt;'Вводные данные'!$F$7,"N",('Вводные данные'!$G$261))</f>
        <v>N</v>
      </c>
      <c r="CU18" s="262" t="str">
        <f>IF(CU1&gt;'Вводные данные'!$F$7,"N",('Вводные данные'!$G$261))</f>
        <v>N</v>
      </c>
      <c r="CV18" s="262" t="str">
        <f>IF(CV1&gt;'Вводные данные'!$F$7,"N",('Вводные данные'!$G$261))</f>
        <v>N</v>
      </c>
      <c r="CW18" s="262" t="str">
        <f>IF(CW1&gt;'Вводные данные'!$F$7,"N",('Вводные данные'!$G$261))</f>
        <v>N</v>
      </c>
      <c r="CX18" s="262" t="str">
        <f>IF(CX1&gt;'Вводные данные'!$F$7,"N",('Вводные данные'!$G$261))</f>
        <v>N</v>
      </c>
      <c r="CY18" s="262" t="str">
        <f>IF(CY1&gt;'Вводные данные'!$F$7,"N",('Вводные данные'!$G$261))</f>
        <v>N</v>
      </c>
      <c r="CZ18" s="262" t="str">
        <f>IF(CZ1&gt;'Вводные данные'!$F$7,"N",('Вводные данные'!$G$261))</f>
        <v>N</v>
      </c>
      <c r="DA18" s="262" t="str">
        <f>IF(DA1&gt;'Вводные данные'!$F$7,"N",('Вводные данные'!$G$261))</f>
        <v>N</v>
      </c>
      <c r="DB18" s="262" t="str">
        <f>IF(DB1&gt;'Вводные данные'!$F$7,"N",('Вводные данные'!$G$261))</f>
        <v>N</v>
      </c>
      <c r="DC18" s="262" t="str">
        <f>IF(DC1&gt;'Вводные данные'!$F$7,"N",('Вводные данные'!$G$261))</f>
        <v>N</v>
      </c>
      <c r="DD18" s="262" t="str">
        <f>IF(DD1&gt;'Вводные данные'!$F$7,"N",('Вводные данные'!$G$261))</f>
        <v>N</v>
      </c>
      <c r="DE18" s="262" t="str">
        <f>IF(DE1&gt;'Вводные данные'!$F$7,"N",('Вводные данные'!$G$261))</f>
        <v>N</v>
      </c>
      <c r="DF18" s="262" t="str">
        <f>IF(DF1&gt;'Вводные данные'!$F$7,"N",('Вводные данные'!$G$261))</f>
        <v>N</v>
      </c>
      <c r="DG18" s="262" t="str">
        <f>IF(DG1&gt;'Вводные данные'!$F$7,"N",('Вводные данные'!$G$261))</f>
        <v>N</v>
      </c>
      <c r="DH18" s="262" t="str">
        <f>IF(DH1&gt;'Вводные данные'!$F$7,"N",('Вводные данные'!$G$261))</f>
        <v>N</v>
      </c>
      <c r="DI18" s="262" t="str">
        <f>IF(DI1&gt;'Вводные данные'!$F$7,"N",('Вводные данные'!$G$261))</f>
        <v>N</v>
      </c>
      <c r="DJ18" s="262" t="str">
        <f>IF(DJ1&gt;'Вводные данные'!$F$7,"N",('Вводные данные'!$G$261))</f>
        <v>N</v>
      </c>
      <c r="DK18" s="262" t="str">
        <f>IF(DK1&gt;'Вводные данные'!$F$7,"N",('Вводные данные'!$G$261))</f>
        <v>N</v>
      </c>
      <c r="DL18" s="262" t="str">
        <f>IF(DL1&gt;'Вводные данные'!$F$7,"N",('Вводные данные'!$G$261))</f>
        <v>N</v>
      </c>
      <c r="DM18" s="262" t="str">
        <f>IF(DM1&gt;'Вводные данные'!$F$7,"N",('Вводные данные'!$G$261))</f>
        <v>N</v>
      </c>
      <c r="DN18" s="262" t="str">
        <f>IF(DN1&gt;'Вводные данные'!$F$7,"N",('Вводные данные'!$G$261))</f>
        <v>N</v>
      </c>
      <c r="DO18" s="262" t="str">
        <f>IF(DO1&gt;'Вводные данные'!$F$7,"N",('Вводные данные'!$G$261))</f>
        <v>N</v>
      </c>
      <c r="DP18" s="262" t="str">
        <f>IF(DP1&gt;'Вводные данные'!$F$7,"N",('Вводные данные'!$G$261))</f>
        <v>N</v>
      </c>
      <c r="DQ18" s="262" t="str">
        <f>IF(DQ1&gt;'Вводные данные'!$F$7,"N",('Вводные данные'!$G$261))</f>
        <v>N</v>
      </c>
      <c r="DR18" s="262" t="str">
        <f>IF(DR1&gt;'Вводные данные'!$F$7,"N",('Вводные данные'!$G$261))</f>
        <v>N</v>
      </c>
      <c r="DS18" s="262" t="str">
        <f>IF(DS1&gt;'Вводные данные'!$F$7,"N",('Вводные данные'!$G$261))</f>
        <v>N</v>
      </c>
      <c r="DT18" s="262" t="str">
        <f>IF(DT1&gt;'Вводные данные'!$F$7,"N",('Вводные данные'!$G$261))</f>
        <v>N</v>
      </c>
      <c r="DU18" s="262" t="str">
        <f>IF(DU1&gt;'Вводные данные'!$F$7,"N",('Вводные данные'!$G$261))</f>
        <v>N</v>
      </c>
      <c r="DV18" s="262" t="str">
        <f>IF(DV1&gt;'Вводные данные'!$F$7,"N",('Вводные данные'!$G$261))</f>
        <v>N</v>
      </c>
      <c r="DW18" s="262" t="str">
        <f>IF(DW1&gt;'Вводные данные'!$F$7,"N",('Вводные данные'!$G$261))</f>
        <v>N</v>
      </c>
      <c r="DX18" s="262" t="str">
        <f>IF(DX1&gt;'Вводные данные'!$F$7,"N",('Вводные данные'!$G$261))</f>
        <v>N</v>
      </c>
      <c r="DY18" s="262" t="str">
        <f>IF(DY1&gt;'Вводные данные'!$F$7,"N",('Вводные данные'!$G$261))</f>
        <v>N</v>
      </c>
      <c r="DZ18" s="262" t="str">
        <f>IF(DZ1&gt;'Вводные данные'!$F$7,"N",('Вводные данные'!$G$261))</f>
        <v>N</v>
      </c>
      <c r="EA18" s="262" t="str">
        <f>IF(EA1&gt;'Вводные данные'!$F$7,"N",('Вводные данные'!$G$261))</f>
        <v>N</v>
      </c>
      <c r="EB18" s="262" t="str">
        <f>IF(EB1&gt;'Вводные данные'!$F$7,"N",('Вводные данные'!$G$261))</f>
        <v>N</v>
      </c>
      <c r="EC18" s="262" t="str">
        <f>IF(EC1&gt;'Вводные данные'!$F$7,"N",('Вводные данные'!$G$261))</f>
        <v>N</v>
      </c>
      <c r="ED18" s="262" t="str">
        <f>IF(ED1&gt;'Вводные данные'!$F$7,"N",('Вводные данные'!$G$261))</f>
        <v>N</v>
      </c>
      <c r="EE18" s="262" t="str">
        <f>IF(EE1&gt;'Вводные данные'!$F$7,"N",('Вводные данные'!$G$261))</f>
        <v>N</v>
      </c>
      <c r="EF18" s="262" t="str">
        <f>IF(EF1&gt;'Вводные данные'!$F$7,"N",('Вводные данные'!$G$261))</f>
        <v>N</v>
      </c>
      <c r="EG18" s="262" t="str">
        <f>IF(EG1&gt;'Вводные данные'!$F$7,"N",('Вводные данные'!$G$261))</f>
        <v>N</v>
      </c>
      <c r="EH18" s="262" t="str">
        <f>IF(EH1&gt;'Вводные данные'!$F$7,"N",('Вводные данные'!$G$261))</f>
        <v>N</v>
      </c>
      <c r="EI18" s="262" t="str">
        <f>IF(EI1&gt;'Вводные данные'!$F$7,"N",('Вводные данные'!$G$261))</f>
        <v>N</v>
      </c>
      <c r="EJ18" s="262" t="str">
        <f>IF(EJ1&gt;'Вводные данные'!$F$7,"N",('Вводные данные'!$G$261))</f>
        <v>N</v>
      </c>
      <c r="EK18" s="262" t="str">
        <f>IF(EK1&gt;'Вводные данные'!$F$7,"N",('Вводные данные'!$G$261))</f>
        <v>N</v>
      </c>
      <c r="EL18" s="262" t="str">
        <f>IF(EL1&gt;'Вводные данные'!$F$7,"N",('Вводные данные'!$G$261))</f>
        <v>N</v>
      </c>
      <c r="EM18" s="262" t="str">
        <f>IF(EM1&gt;'Вводные данные'!$F$7,"N",('Вводные данные'!$G$261))</f>
        <v>N</v>
      </c>
      <c r="EN18" s="262" t="str">
        <f>IF(EN1&gt;'Вводные данные'!$F$7,"N",('Вводные данные'!$G$261))</f>
        <v>N</v>
      </c>
      <c r="EO18" s="262" t="str">
        <f>IF(EO1&gt;'Вводные данные'!$F$7,"N",('Вводные данные'!$G$261))</f>
        <v>N</v>
      </c>
      <c r="EP18" s="262" t="str">
        <f>IF(EP1&gt;'Вводные данные'!$F$7,"N",('Вводные данные'!$G$261))</f>
        <v>N</v>
      </c>
      <c r="EQ18" s="262" t="str">
        <f>IF(EQ1&gt;'Вводные данные'!$F$7,"N",('Вводные данные'!$G$261))</f>
        <v>N</v>
      </c>
      <c r="ER18" s="262" t="str">
        <f>IF(ER1&gt;'Вводные данные'!$F$7,"N",('Вводные данные'!$G$261))</f>
        <v>N</v>
      </c>
      <c r="ES18" s="262" t="str">
        <f>IF(ES1&gt;'Вводные данные'!$F$7,"N",('Вводные данные'!$G$261))</f>
        <v>N</v>
      </c>
      <c r="ET18" s="262" t="str">
        <f>IF(ET1&gt;'Вводные данные'!$F$7,"N",('Вводные данные'!$G$261))</f>
        <v>N</v>
      </c>
      <c r="EU18" s="262" t="str">
        <f>IF(EU1&gt;'Вводные данные'!$F$7,"N",('Вводные данные'!$G$261))</f>
        <v>N</v>
      </c>
      <c r="EV18" s="262" t="str">
        <f>IF(EV1&gt;'Вводные данные'!$F$7,"N",('Вводные данные'!$G$261))</f>
        <v>N</v>
      </c>
      <c r="EW18" s="262" t="str">
        <f>IF(EW1&gt;'Вводные данные'!$F$7,"N",('Вводные данные'!$G$261))</f>
        <v>N</v>
      </c>
    </row>
    <row r="19" spans="2:153" s="58" customFormat="1" ht="15" customHeight="1" x14ac:dyDescent="0.25">
      <c r="B19" s="336" t="s">
        <v>482</v>
      </c>
      <c r="C19" s="242">
        <f t="shared" si="0"/>
        <v>0</v>
      </c>
      <c r="D19" s="242">
        <f>IF(D1&gt;'Вводные данные'!$F$7,"N",('Вводные данные'!$G$266))</f>
        <v>0</v>
      </c>
      <c r="E19" s="242">
        <f>IF(E1&gt;'Вводные данные'!$F$7,"N",('Вводные данные'!$G$266))</f>
        <v>0</v>
      </c>
      <c r="F19" s="242">
        <f>IF(F1&gt;'Вводные данные'!$F$7,"N",('Вводные данные'!$G$266))</f>
        <v>0</v>
      </c>
      <c r="G19" s="242">
        <f>IF(G1&gt;'Вводные данные'!$F$7,"N",('Вводные данные'!$G$266))</f>
        <v>0</v>
      </c>
      <c r="H19" s="242">
        <f>IF(H1&gt;'Вводные данные'!$F$7,"N",('Вводные данные'!$G$266))</f>
        <v>0</v>
      </c>
      <c r="I19" s="242">
        <f>IF(I1&gt;'Вводные данные'!$F$7,"N",('Вводные данные'!$G$266))</f>
        <v>0</v>
      </c>
      <c r="J19" s="242">
        <f>IF(J1&gt;'Вводные данные'!$F$7,"N",('Вводные данные'!$G$266))</f>
        <v>0</v>
      </c>
      <c r="K19" s="242">
        <f>IF(K1&gt;'Вводные данные'!$F$7,"N",('Вводные данные'!$G$266))</f>
        <v>0</v>
      </c>
      <c r="L19" s="242">
        <f>IF(L1&gt;'Вводные данные'!$F$7,"N",('Вводные данные'!$G$266))</f>
        <v>0</v>
      </c>
      <c r="M19" s="262">
        <f>IF(M1&gt;'Вводные данные'!$F$7,"N",('Вводные данные'!$G$266))</f>
        <v>0</v>
      </c>
      <c r="N19" s="262">
        <f>IF(N1&gt;'Вводные данные'!$F$7,"N",('Вводные данные'!$G$266))</f>
        <v>0</v>
      </c>
      <c r="O19" s="262">
        <f>IF(O1&gt;'Вводные данные'!$F$7,"N",('Вводные данные'!$G$266))</f>
        <v>0</v>
      </c>
      <c r="P19" s="262">
        <f>IF(P1&gt;'Вводные данные'!$F$7,"N",('Вводные данные'!$G$266))</f>
        <v>0</v>
      </c>
      <c r="Q19" s="262">
        <f>IF(Q1&gt;'Вводные данные'!$F$7,"N",('Вводные данные'!$G$266))</f>
        <v>0</v>
      </c>
      <c r="R19" s="262">
        <f>IF(R1&gt;'Вводные данные'!$F$7,"N",('Вводные данные'!$G$266))</f>
        <v>0</v>
      </c>
      <c r="S19" s="262">
        <f>IF(S1&gt;'Вводные данные'!$F$7,"N",('Вводные данные'!$G$266))</f>
        <v>0</v>
      </c>
      <c r="T19" s="262">
        <f>IF(T1&gt;'Вводные данные'!$F$7,"N",('Вводные данные'!$G$266))</f>
        <v>0</v>
      </c>
      <c r="U19" s="262">
        <f>IF(U1&gt;'Вводные данные'!$F$7,"N",('Вводные данные'!$G$266))</f>
        <v>0</v>
      </c>
      <c r="V19" s="262">
        <f>IF(V1&gt;'Вводные данные'!$F$7,"N",('Вводные данные'!$G$266))</f>
        <v>0</v>
      </c>
      <c r="W19" s="262">
        <f>IF(W1&gt;'Вводные данные'!$F$7,"N",('Вводные данные'!$G$266))</f>
        <v>0</v>
      </c>
      <c r="X19" s="262" t="str">
        <f>IF(X1&gt;'Вводные данные'!$F$7,"N",('Вводные данные'!$G$266))</f>
        <v>N</v>
      </c>
      <c r="Y19" s="262" t="str">
        <f>IF(Y1&gt;'Вводные данные'!$F$7,"N",('Вводные данные'!$G$266))</f>
        <v>N</v>
      </c>
      <c r="Z19" s="262" t="str">
        <f>IF(Z1&gt;'Вводные данные'!$F$7,"N",('Вводные данные'!$G$266))</f>
        <v>N</v>
      </c>
      <c r="AA19" s="262" t="str">
        <f>IF(AA1&gt;'Вводные данные'!$F$7,"N",('Вводные данные'!$G$266))</f>
        <v>N</v>
      </c>
      <c r="AB19" s="262" t="str">
        <f>IF(AB1&gt;'Вводные данные'!$F$7,"N",('Вводные данные'!$G$266))</f>
        <v>N</v>
      </c>
      <c r="AC19" s="262" t="str">
        <f>IF(AC1&gt;'Вводные данные'!$F$7,"N",('Вводные данные'!$G$266))</f>
        <v>N</v>
      </c>
      <c r="AD19" s="262" t="str">
        <f>IF(AD1&gt;'Вводные данные'!$F$7,"N",('Вводные данные'!$G$266))</f>
        <v>N</v>
      </c>
      <c r="AE19" s="262" t="str">
        <f>IF(AE1&gt;'Вводные данные'!$F$7,"N",('Вводные данные'!$G$266))</f>
        <v>N</v>
      </c>
      <c r="AF19" s="262" t="str">
        <f>IF(AF1&gt;'Вводные данные'!$F$7,"N",('Вводные данные'!$G$266))</f>
        <v>N</v>
      </c>
      <c r="AG19" s="262" t="str">
        <f>IF(AG1&gt;'Вводные данные'!$F$7,"N",('Вводные данные'!$G$266))</f>
        <v>N</v>
      </c>
      <c r="AH19" s="262" t="str">
        <f>IF(AH1&gt;'Вводные данные'!$F$7,"N",('Вводные данные'!$G$266))</f>
        <v>N</v>
      </c>
      <c r="AI19" s="262" t="str">
        <f>IF(AI1&gt;'Вводные данные'!$F$7,"N",('Вводные данные'!$G$266))</f>
        <v>N</v>
      </c>
      <c r="AJ19" s="262" t="str">
        <f>IF(AJ1&gt;'Вводные данные'!$F$7,"N",('Вводные данные'!$G$266))</f>
        <v>N</v>
      </c>
      <c r="AK19" s="262" t="str">
        <f>IF(AK1&gt;'Вводные данные'!$F$7,"N",('Вводные данные'!$G$266))</f>
        <v>N</v>
      </c>
      <c r="AL19" s="262" t="str">
        <f>IF(AL1&gt;'Вводные данные'!$F$7,"N",('Вводные данные'!$G$266))</f>
        <v>N</v>
      </c>
      <c r="AM19" s="262" t="str">
        <f>IF(AM1&gt;'Вводные данные'!$F$7,"N",('Вводные данные'!$G$266))</f>
        <v>N</v>
      </c>
      <c r="AN19" s="262" t="str">
        <f>IF(AN1&gt;'Вводные данные'!$F$7,"N",('Вводные данные'!$G$266))</f>
        <v>N</v>
      </c>
      <c r="AO19" s="262" t="str">
        <f>IF(AO1&gt;'Вводные данные'!$F$7,"N",('Вводные данные'!$G$266))</f>
        <v>N</v>
      </c>
      <c r="AP19" s="262" t="str">
        <f>IF(AP1&gt;'Вводные данные'!$F$7,"N",('Вводные данные'!$G$266))</f>
        <v>N</v>
      </c>
      <c r="AQ19" s="262" t="str">
        <f>IF(AQ1&gt;'Вводные данные'!$F$7,"N",('Вводные данные'!$G$266))</f>
        <v>N</v>
      </c>
      <c r="AR19" s="262" t="str">
        <f>IF(AR1&gt;'Вводные данные'!$F$7,"N",('Вводные данные'!$G$266))</f>
        <v>N</v>
      </c>
      <c r="AS19" s="262" t="str">
        <f>IF(AS1&gt;'Вводные данные'!$F$7,"N",('Вводные данные'!$G$266))</f>
        <v>N</v>
      </c>
      <c r="AT19" s="262" t="str">
        <f>IF(AT1&gt;'Вводные данные'!$F$7,"N",('Вводные данные'!$G$266))</f>
        <v>N</v>
      </c>
      <c r="AU19" s="262" t="str">
        <f>IF(AU1&gt;'Вводные данные'!$F$7,"N",('Вводные данные'!$G$266))</f>
        <v>N</v>
      </c>
      <c r="AV19" s="262" t="str">
        <f>IF(AV1&gt;'Вводные данные'!$F$7,"N",('Вводные данные'!$G$266))</f>
        <v>N</v>
      </c>
      <c r="AW19" s="262" t="str">
        <f>IF(AW1&gt;'Вводные данные'!$F$7,"N",('Вводные данные'!$G$266))</f>
        <v>N</v>
      </c>
      <c r="AX19" s="262" t="str">
        <f>IF(AX1&gt;'Вводные данные'!$F$7,"N",('Вводные данные'!$G$266))</f>
        <v>N</v>
      </c>
      <c r="AY19" s="262" t="str">
        <f>IF(AY1&gt;'Вводные данные'!$F$7,"N",('Вводные данные'!$G$266))</f>
        <v>N</v>
      </c>
      <c r="AZ19" s="262" t="str">
        <f>IF(AZ1&gt;'Вводные данные'!$F$7,"N",('Вводные данные'!$G$266))</f>
        <v>N</v>
      </c>
      <c r="BA19" s="262" t="str">
        <f>IF(BA1&gt;'Вводные данные'!$F$7,"N",('Вводные данные'!$G$266))</f>
        <v>N</v>
      </c>
      <c r="BB19" s="262" t="str">
        <f>IF(BB1&gt;'Вводные данные'!$F$7,"N",('Вводные данные'!$G$266))</f>
        <v>N</v>
      </c>
      <c r="BC19" s="262" t="str">
        <f>IF(BC1&gt;'Вводные данные'!$F$7,"N",('Вводные данные'!$G$266))</f>
        <v>N</v>
      </c>
      <c r="BD19" s="262" t="str">
        <f>IF(BD1&gt;'Вводные данные'!$F$7,"N",('Вводные данные'!$G$266))</f>
        <v>N</v>
      </c>
      <c r="BE19" s="262" t="str">
        <f>IF(BE1&gt;'Вводные данные'!$F$7,"N",('Вводные данные'!$G$266))</f>
        <v>N</v>
      </c>
      <c r="BF19" s="262" t="str">
        <f>IF(BF1&gt;'Вводные данные'!$F$7,"N",('Вводные данные'!$G$266))</f>
        <v>N</v>
      </c>
      <c r="BG19" s="262" t="str">
        <f>IF(BG1&gt;'Вводные данные'!$F$7,"N",('Вводные данные'!$G$266))</f>
        <v>N</v>
      </c>
      <c r="BH19" s="262" t="str">
        <f>IF(BH1&gt;'Вводные данные'!$F$7,"N",('Вводные данные'!$G$266))</f>
        <v>N</v>
      </c>
      <c r="BI19" s="262" t="str">
        <f>IF(BI1&gt;'Вводные данные'!$F$7,"N",('Вводные данные'!$G$266))</f>
        <v>N</v>
      </c>
      <c r="BJ19" s="262" t="str">
        <f>IF(BJ1&gt;'Вводные данные'!$F$7,"N",('Вводные данные'!$G$266))</f>
        <v>N</v>
      </c>
      <c r="BK19" s="262" t="str">
        <f>IF(BK1&gt;'Вводные данные'!$F$7,"N",('Вводные данные'!$G$266))</f>
        <v>N</v>
      </c>
      <c r="BL19" s="262" t="str">
        <f>IF(BL1&gt;'Вводные данные'!$F$7,"N",('Вводные данные'!$G$266))</f>
        <v>N</v>
      </c>
      <c r="BM19" s="262" t="str">
        <f>IF(BM1&gt;'Вводные данные'!$F$7,"N",('Вводные данные'!$G$266))</f>
        <v>N</v>
      </c>
      <c r="BN19" s="262" t="str">
        <f>IF(BN1&gt;'Вводные данные'!$F$7,"N",('Вводные данные'!$G$266))</f>
        <v>N</v>
      </c>
      <c r="BO19" s="262" t="str">
        <f>IF(BO1&gt;'Вводные данные'!$F$7,"N",('Вводные данные'!$G$266))</f>
        <v>N</v>
      </c>
      <c r="BP19" s="262" t="str">
        <f>IF(BP1&gt;'Вводные данные'!$F$7,"N",('Вводные данные'!$G$266))</f>
        <v>N</v>
      </c>
      <c r="BQ19" s="262" t="str">
        <f>IF(BQ1&gt;'Вводные данные'!$F$7,"N",('Вводные данные'!$G$266))</f>
        <v>N</v>
      </c>
      <c r="BR19" s="262" t="str">
        <f>IF(BR1&gt;'Вводные данные'!$F$7,"N",('Вводные данные'!$G$266))</f>
        <v>N</v>
      </c>
      <c r="BS19" s="262" t="str">
        <f>IF(BS1&gt;'Вводные данные'!$F$7,"N",('Вводные данные'!$G$266))</f>
        <v>N</v>
      </c>
      <c r="BT19" s="262" t="str">
        <f>IF(BT1&gt;'Вводные данные'!$F$7,"N",('Вводные данные'!$G$266))</f>
        <v>N</v>
      </c>
      <c r="BU19" s="262" t="str">
        <f>IF(BU1&gt;'Вводные данные'!$F$7,"N",('Вводные данные'!$G$266))</f>
        <v>N</v>
      </c>
      <c r="BV19" s="262" t="str">
        <f>IF(BV1&gt;'Вводные данные'!$F$7,"N",('Вводные данные'!$G$266))</f>
        <v>N</v>
      </c>
      <c r="BW19" s="262" t="str">
        <f>IF(BW1&gt;'Вводные данные'!$F$7,"N",('Вводные данные'!$G$266))</f>
        <v>N</v>
      </c>
      <c r="BX19" s="262" t="str">
        <f>IF(BX1&gt;'Вводные данные'!$F$7,"N",('Вводные данные'!$G$266))</f>
        <v>N</v>
      </c>
      <c r="BY19" s="262" t="str">
        <f>IF(BY1&gt;'Вводные данные'!$F$7,"N",('Вводные данные'!$G$266))</f>
        <v>N</v>
      </c>
      <c r="BZ19" s="262" t="str">
        <f>IF(BZ1&gt;'Вводные данные'!$F$7,"N",('Вводные данные'!$G$266))</f>
        <v>N</v>
      </c>
      <c r="CA19" s="262" t="str">
        <f>IF(CA1&gt;'Вводные данные'!$F$7,"N",('Вводные данные'!$G$266))</f>
        <v>N</v>
      </c>
      <c r="CB19" s="262" t="str">
        <f>IF(CB1&gt;'Вводные данные'!$F$7,"N",('Вводные данные'!$G$266))</f>
        <v>N</v>
      </c>
      <c r="CC19" s="262" t="str">
        <f>IF(CC1&gt;'Вводные данные'!$F$7,"N",('Вводные данные'!$G$266))</f>
        <v>N</v>
      </c>
      <c r="CD19" s="262" t="str">
        <f>IF(CD1&gt;'Вводные данные'!$F$7,"N",('Вводные данные'!$G$266))</f>
        <v>N</v>
      </c>
      <c r="CE19" s="262" t="str">
        <f>IF(CE1&gt;'Вводные данные'!$F$7,"N",('Вводные данные'!$G$266))</f>
        <v>N</v>
      </c>
      <c r="CF19" s="262" t="str">
        <f>IF(CF1&gt;'Вводные данные'!$F$7,"N",('Вводные данные'!$G$266))</f>
        <v>N</v>
      </c>
      <c r="CG19" s="262" t="str">
        <f>IF(CG1&gt;'Вводные данные'!$F$7,"N",('Вводные данные'!$G$266))</f>
        <v>N</v>
      </c>
      <c r="CH19" s="262" t="str">
        <f>IF(CH1&gt;'Вводные данные'!$F$7,"N",('Вводные данные'!$G$266))</f>
        <v>N</v>
      </c>
      <c r="CI19" s="262" t="str">
        <f>IF(CI1&gt;'Вводные данные'!$F$7,"N",('Вводные данные'!$G$266))</f>
        <v>N</v>
      </c>
      <c r="CJ19" s="262" t="str">
        <f>IF(CJ1&gt;'Вводные данные'!$F$7,"N",('Вводные данные'!$G$266))</f>
        <v>N</v>
      </c>
      <c r="CK19" s="262" t="str">
        <f>IF(CK1&gt;'Вводные данные'!$F$7,"N",('Вводные данные'!$G$266))</f>
        <v>N</v>
      </c>
      <c r="CL19" s="262" t="str">
        <f>IF(CL1&gt;'Вводные данные'!$F$7,"N",('Вводные данные'!$G$266))</f>
        <v>N</v>
      </c>
      <c r="CM19" s="262" t="str">
        <f>IF(CM1&gt;'Вводные данные'!$F$7,"N",('Вводные данные'!$G$266))</f>
        <v>N</v>
      </c>
      <c r="CN19" s="262" t="str">
        <f>IF(CN1&gt;'Вводные данные'!$F$7,"N",('Вводные данные'!$G$266))</f>
        <v>N</v>
      </c>
      <c r="CO19" s="262" t="str">
        <f>IF(CO1&gt;'Вводные данные'!$F$7,"N",('Вводные данные'!$G$266))</f>
        <v>N</v>
      </c>
      <c r="CP19" s="262" t="str">
        <f>IF(CP1&gt;'Вводные данные'!$F$7,"N",('Вводные данные'!$G$266))</f>
        <v>N</v>
      </c>
      <c r="CQ19" s="262" t="str">
        <f>IF(CQ1&gt;'Вводные данные'!$F$7,"N",('Вводные данные'!$G$266))</f>
        <v>N</v>
      </c>
      <c r="CR19" s="262" t="str">
        <f>IF(CR1&gt;'Вводные данные'!$F$7,"N",('Вводные данные'!$G$266))</f>
        <v>N</v>
      </c>
      <c r="CS19" s="262" t="str">
        <f>IF(CS1&gt;'Вводные данные'!$F$7,"N",('Вводные данные'!$G$266))</f>
        <v>N</v>
      </c>
      <c r="CT19" s="262" t="str">
        <f>IF(CT1&gt;'Вводные данные'!$F$7,"N",('Вводные данные'!$G$266))</f>
        <v>N</v>
      </c>
      <c r="CU19" s="262" t="str">
        <f>IF(CU1&gt;'Вводные данные'!$F$7,"N",('Вводные данные'!$G$266))</f>
        <v>N</v>
      </c>
      <c r="CV19" s="262" t="str">
        <f>IF(CV1&gt;'Вводные данные'!$F$7,"N",('Вводные данные'!$G$266))</f>
        <v>N</v>
      </c>
      <c r="CW19" s="262" t="str">
        <f>IF(CW1&gt;'Вводные данные'!$F$7,"N",('Вводные данные'!$G$266))</f>
        <v>N</v>
      </c>
      <c r="CX19" s="262" t="str">
        <f>IF(CX1&gt;'Вводные данные'!$F$7,"N",('Вводные данные'!$G$266))</f>
        <v>N</v>
      </c>
      <c r="CY19" s="262" t="str">
        <f>IF(CY1&gt;'Вводные данные'!$F$7,"N",('Вводные данные'!$G$266))</f>
        <v>N</v>
      </c>
      <c r="CZ19" s="262" t="str">
        <f>IF(CZ1&gt;'Вводные данные'!$F$7,"N",('Вводные данные'!$G$266))</f>
        <v>N</v>
      </c>
      <c r="DA19" s="262" t="str">
        <f>IF(DA1&gt;'Вводные данные'!$F$7,"N",('Вводные данные'!$G$266))</f>
        <v>N</v>
      </c>
      <c r="DB19" s="262" t="str">
        <f>IF(DB1&gt;'Вводные данные'!$F$7,"N",('Вводные данные'!$G$266))</f>
        <v>N</v>
      </c>
      <c r="DC19" s="262" t="str">
        <f>IF(DC1&gt;'Вводные данные'!$F$7,"N",('Вводные данные'!$G$266))</f>
        <v>N</v>
      </c>
      <c r="DD19" s="262" t="str">
        <f>IF(DD1&gt;'Вводные данные'!$F$7,"N",('Вводные данные'!$G$266))</f>
        <v>N</v>
      </c>
      <c r="DE19" s="262" t="str">
        <f>IF(DE1&gt;'Вводные данные'!$F$7,"N",('Вводные данные'!$G$266))</f>
        <v>N</v>
      </c>
      <c r="DF19" s="262" t="str">
        <f>IF(DF1&gt;'Вводные данные'!$F$7,"N",('Вводные данные'!$G$266))</f>
        <v>N</v>
      </c>
      <c r="DG19" s="262" t="str">
        <f>IF(DG1&gt;'Вводные данные'!$F$7,"N",('Вводные данные'!$G$266))</f>
        <v>N</v>
      </c>
      <c r="DH19" s="262" t="str">
        <f>IF(DH1&gt;'Вводные данные'!$F$7,"N",('Вводные данные'!$G$266))</f>
        <v>N</v>
      </c>
      <c r="DI19" s="262" t="str">
        <f>IF(DI1&gt;'Вводные данные'!$F$7,"N",('Вводные данные'!$G$266))</f>
        <v>N</v>
      </c>
      <c r="DJ19" s="262" t="str">
        <f>IF(DJ1&gt;'Вводные данные'!$F$7,"N",('Вводные данные'!$G$266))</f>
        <v>N</v>
      </c>
      <c r="DK19" s="262" t="str">
        <f>IF(DK1&gt;'Вводные данные'!$F$7,"N",('Вводные данные'!$G$266))</f>
        <v>N</v>
      </c>
      <c r="DL19" s="262" t="str">
        <f>IF(DL1&gt;'Вводные данные'!$F$7,"N",('Вводные данные'!$G$266))</f>
        <v>N</v>
      </c>
      <c r="DM19" s="262" t="str">
        <f>IF(DM1&gt;'Вводные данные'!$F$7,"N",('Вводные данные'!$G$266))</f>
        <v>N</v>
      </c>
      <c r="DN19" s="262" t="str">
        <f>IF(DN1&gt;'Вводные данные'!$F$7,"N",('Вводные данные'!$G$266))</f>
        <v>N</v>
      </c>
      <c r="DO19" s="262" t="str">
        <f>IF(DO1&gt;'Вводные данные'!$F$7,"N",('Вводные данные'!$G$266))</f>
        <v>N</v>
      </c>
      <c r="DP19" s="262" t="str">
        <f>IF(DP1&gt;'Вводные данные'!$F$7,"N",('Вводные данные'!$G$266))</f>
        <v>N</v>
      </c>
      <c r="DQ19" s="262" t="str">
        <f>IF(DQ1&gt;'Вводные данные'!$F$7,"N",('Вводные данные'!$G$266))</f>
        <v>N</v>
      </c>
      <c r="DR19" s="262" t="str">
        <f>IF(DR1&gt;'Вводные данные'!$F$7,"N",('Вводные данные'!$G$266))</f>
        <v>N</v>
      </c>
      <c r="DS19" s="262" t="str">
        <f>IF(DS1&gt;'Вводные данные'!$F$7,"N",('Вводные данные'!$G$266))</f>
        <v>N</v>
      </c>
      <c r="DT19" s="262" t="str">
        <f>IF(DT1&gt;'Вводные данные'!$F$7,"N",('Вводные данные'!$G$266))</f>
        <v>N</v>
      </c>
      <c r="DU19" s="262" t="str">
        <f>IF(DU1&gt;'Вводные данные'!$F$7,"N",('Вводные данные'!$G$266))</f>
        <v>N</v>
      </c>
      <c r="DV19" s="262" t="str">
        <f>IF(DV1&gt;'Вводные данные'!$F$7,"N",('Вводные данные'!$G$266))</f>
        <v>N</v>
      </c>
      <c r="DW19" s="262" t="str">
        <f>IF(DW1&gt;'Вводные данные'!$F$7,"N",('Вводные данные'!$G$266))</f>
        <v>N</v>
      </c>
      <c r="DX19" s="262" t="str">
        <f>IF(DX1&gt;'Вводные данные'!$F$7,"N",('Вводные данные'!$G$266))</f>
        <v>N</v>
      </c>
      <c r="DY19" s="262" t="str">
        <f>IF(DY1&gt;'Вводные данные'!$F$7,"N",('Вводные данные'!$G$266))</f>
        <v>N</v>
      </c>
      <c r="DZ19" s="262" t="str">
        <f>IF(DZ1&gt;'Вводные данные'!$F$7,"N",('Вводные данные'!$G$266))</f>
        <v>N</v>
      </c>
      <c r="EA19" s="262" t="str">
        <f>IF(EA1&gt;'Вводные данные'!$F$7,"N",('Вводные данные'!$G$266))</f>
        <v>N</v>
      </c>
      <c r="EB19" s="262" t="str">
        <f>IF(EB1&gt;'Вводные данные'!$F$7,"N",('Вводные данные'!$G$266))</f>
        <v>N</v>
      </c>
      <c r="EC19" s="262" t="str">
        <f>IF(EC1&gt;'Вводные данные'!$F$7,"N",('Вводные данные'!$G$266))</f>
        <v>N</v>
      </c>
      <c r="ED19" s="262" t="str">
        <f>IF(ED1&gt;'Вводные данные'!$F$7,"N",('Вводные данные'!$G$266))</f>
        <v>N</v>
      </c>
      <c r="EE19" s="262" t="str">
        <f>IF(EE1&gt;'Вводные данные'!$F$7,"N",('Вводные данные'!$G$266))</f>
        <v>N</v>
      </c>
      <c r="EF19" s="262" t="str">
        <f>IF(EF1&gt;'Вводные данные'!$F$7,"N",('Вводные данные'!$G$266))</f>
        <v>N</v>
      </c>
      <c r="EG19" s="262" t="str">
        <f>IF(EG1&gt;'Вводные данные'!$F$7,"N",('Вводные данные'!$G$266))</f>
        <v>N</v>
      </c>
      <c r="EH19" s="262" t="str">
        <f>IF(EH1&gt;'Вводные данные'!$F$7,"N",('Вводные данные'!$G$266))</f>
        <v>N</v>
      </c>
      <c r="EI19" s="262" t="str">
        <f>IF(EI1&gt;'Вводные данные'!$F$7,"N",('Вводные данные'!$G$266))</f>
        <v>N</v>
      </c>
      <c r="EJ19" s="262" t="str">
        <f>IF(EJ1&gt;'Вводные данные'!$F$7,"N",('Вводные данные'!$G$266))</f>
        <v>N</v>
      </c>
      <c r="EK19" s="262" t="str">
        <f>IF(EK1&gt;'Вводные данные'!$F$7,"N",('Вводные данные'!$G$266))</f>
        <v>N</v>
      </c>
      <c r="EL19" s="262" t="str">
        <f>IF(EL1&gt;'Вводные данные'!$F$7,"N",('Вводные данные'!$G$266))</f>
        <v>N</v>
      </c>
      <c r="EM19" s="262" t="str">
        <f>IF(EM1&gt;'Вводные данные'!$F$7,"N",('Вводные данные'!$G$266))</f>
        <v>N</v>
      </c>
      <c r="EN19" s="262" t="str">
        <f>IF(EN1&gt;'Вводные данные'!$F$7,"N",('Вводные данные'!$G$266))</f>
        <v>N</v>
      </c>
      <c r="EO19" s="262" t="str">
        <f>IF(EO1&gt;'Вводные данные'!$F$7,"N",('Вводные данные'!$G$266))</f>
        <v>N</v>
      </c>
      <c r="EP19" s="262" t="str">
        <f>IF(EP1&gt;'Вводные данные'!$F$7,"N",('Вводные данные'!$G$266))</f>
        <v>N</v>
      </c>
      <c r="EQ19" s="262" t="str">
        <f>IF(EQ1&gt;'Вводные данные'!$F$7,"N",('Вводные данные'!$G$266))</f>
        <v>N</v>
      </c>
      <c r="ER19" s="262" t="str">
        <f>IF(ER1&gt;'Вводные данные'!$F$7,"N",('Вводные данные'!$G$266))</f>
        <v>N</v>
      </c>
      <c r="ES19" s="262" t="str">
        <f>IF(ES1&gt;'Вводные данные'!$F$7,"N",('Вводные данные'!$G$266))</f>
        <v>N</v>
      </c>
      <c r="ET19" s="262" t="str">
        <f>IF(ET1&gt;'Вводные данные'!$F$7,"N",('Вводные данные'!$G$266))</f>
        <v>N</v>
      </c>
      <c r="EU19" s="262" t="str">
        <f>IF(EU1&gt;'Вводные данные'!$F$7,"N",('Вводные данные'!$G$266))</f>
        <v>N</v>
      </c>
      <c r="EV19" s="262" t="str">
        <f>IF(EV1&gt;'Вводные данные'!$F$7,"N",('Вводные данные'!$G$266))</f>
        <v>N</v>
      </c>
      <c r="EW19" s="262" t="str">
        <f>IF(EW1&gt;'Вводные данные'!$F$7,"N",('Вводные данные'!$G$266))</f>
        <v>N</v>
      </c>
    </row>
    <row r="20" spans="2:153" s="58" customFormat="1" ht="15" customHeight="1" x14ac:dyDescent="0.25">
      <c r="B20" s="272" t="s">
        <v>73</v>
      </c>
      <c r="C20" s="242">
        <f t="shared" si="0"/>
        <v>206092.25</v>
      </c>
      <c r="D20" s="242">
        <f>IF(D1&gt;'Вводные данные'!$F$7,"N",(IF(D5=0,0,SUM('Вводные данные'!$G$303:$G$306)/12*'Вводные данные'!$C$6)))</f>
        <v>0</v>
      </c>
      <c r="E20" s="242">
        <f>IF(E1&gt;'Вводные данные'!$F$7,"N",(IF(E5=0,0,SUM('Вводные данные'!$G$303:$G$306)/12*'Вводные данные'!$C$6)))</f>
        <v>0</v>
      </c>
      <c r="F20" s="242">
        <f>IF(F1&gt;'Вводные данные'!$F$7,"N",(IF(F5=0,0,SUM('Вводные данные'!$G$303:$G$306)/12*'Вводные данные'!$C$6)))</f>
        <v>0</v>
      </c>
      <c r="G20" s="242">
        <f>IF(G1&gt;'Вводные данные'!$F$7,"N",(IF(G5=0,0,SUM('Вводные данные'!$G$303:$G$306)/12*'Вводные данные'!$C$6)))</f>
        <v>0</v>
      </c>
      <c r="H20" s="242">
        <f>IF(H1&gt;'Вводные данные'!$F$7,"N",(IF(H5=0,0,SUM('Вводные данные'!$G$303:$G$306)/12*'Вводные данные'!$C$6)))</f>
        <v>0</v>
      </c>
      <c r="I20" s="242">
        <f>IF(I1&gt;'Вводные данные'!$F$7,"N",(IF(I5=0,0,SUM('Вводные данные'!$G$303:$G$306)/12*'Вводные данные'!$C$6)))</f>
        <v>0</v>
      </c>
      <c r="J20" s="242">
        <f>IF(J1&gt;'Вводные данные'!$F$7,"N",(IF(J5=0,0,SUM('Вводные данные'!$G$303:$G$306)/12*'Вводные данные'!$C$6)))</f>
        <v>14720.875</v>
      </c>
      <c r="K20" s="242">
        <f>IF(K1&gt;'Вводные данные'!$F$7,"N",(IF(K5=0,0,SUM('Вводные данные'!$G$303:$G$306)/12*'Вводные данные'!$C$6)))</f>
        <v>14720.875</v>
      </c>
      <c r="L20" s="242">
        <f>IF(L1&gt;'Вводные данные'!$F$7,"N",(IF(L5=0,0,SUM('Вводные данные'!$G$303:$G$306)/12*'Вводные данные'!$C$6)))</f>
        <v>14720.875</v>
      </c>
      <c r="M20" s="262">
        <f>IF(M1&gt;'Вводные данные'!$F$7,"N",(IF(M5=0,0,SUM('Вводные данные'!$G$303:$G$306)/12*'Вводные данные'!$C$6)))</f>
        <v>14720.875</v>
      </c>
      <c r="N20" s="262">
        <f>IF(N1&gt;'Вводные данные'!$F$7,"N",(IF(N5=0,0,SUM('Вводные данные'!$G$303:$G$306)/12*'Вводные данные'!$C$6)))</f>
        <v>14720.875</v>
      </c>
      <c r="O20" s="262">
        <f>IF(O1&gt;'Вводные данные'!$F$7,"N",(IF(O5=0,0,SUM('Вводные данные'!$G$303:$G$306)/12*'Вводные данные'!$C$6)))</f>
        <v>14720.875</v>
      </c>
      <c r="P20" s="262">
        <f>IF(P1&gt;'Вводные данные'!$F$7,"N",(IF(P5=0,0,SUM('Вводные данные'!$G$303:$G$306)/12*'Вводные данные'!$C$6)))</f>
        <v>14720.875</v>
      </c>
      <c r="Q20" s="262">
        <f>IF(Q1&gt;'Вводные данные'!$F$7,"N",(IF(Q5=0,0,SUM('Вводные данные'!$G$303:$G$306)/12*'Вводные данные'!$C$6)))</f>
        <v>14720.875</v>
      </c>
      <c r="R20" s="262">
        <f>IF(R1&gt;'Вводные данные'!$F$7,"N",(IF(R5=0,0,SUM('Вводные данные'!$G$303:$G$306)/12*'Вводные данные'!$C$6)))</f>
        <v>14720.875</v>
      </c>
      <c r="S20" s="262">
        <f>IF(S1&gt;'Вводные данные'!$F$7,"N",(IF(S5=0,0,SUM('Вводные данные'!$G$303:$G$306)/12*'Вводные данные'!$C$6)))</f>
        <v>14720.875</v>
      </c>
      <c r="T20" s="262">
        <f>IF(T1&gt;'Вводные данные'!$F$7,"N",(IF(T5=0,0,SUM('Вводные данные'!$G$303:$G$306)/12*'Вводные данные'!$C$6)))</f>
        <v>14720.875</v>
      </c>
      <c r="U20" s="262">
        <f>IF(U1&gt;'Вводные данные'!$F$7,"N",(IF(U5=0,0,SUM('Вводные данные'!$G$303:$G$306)/12*'Вводные данные'!$C$6)))</f>
        <v>14720.875</v>
      </c>
      <c r="V20" s="262">
        <f>IF(V1&gt;'Вводные данные'!$F$7,"N",(IF(V5=0,0,SUM('Вводные данные'!$G$303:$G$306)/12*'Вводные данные'!$C$6)))</f>
        <v>14720.875</v>
      </c>
      <c r="W20" s="262">
        <f>IF(W1&gt;'Вводные данные'!$F$7,"N",(IF(W5=0,0,SUM('Вводные данные'!$G$303:$G$306)/12*'Вводные данные'!$C$6)))</f>
        <v>14720.875</v>
      </c>
      <c r="X20" s="262" t="str">
        <f>IF(X1&gt;'Вводные данные'!$F$7,"N",(IF(X5=0,0,SUM('Вводные данные'!$G$303:$G$306)/12*'Вводные данные'!$C$6)))</f>
        <v>N</v>
      </c>
      <c r="Y20" s="262" t="str">
        <f>IF(Y1&gt;'Вводные данные'!$F$7,"N",(IF(Y5=0,0,SUM('Вводные данные'!$G$303:$G$306)/12*'Вводные данные'!$C$6)))</f>
        <v>N</v>
      </c>
      <c r="Z20" s="262" t="str">
        <f>IF(Z1&gt;'Вводные данные'!$F$7,"N",(IF(Z5=0,0,SUM('Вводные данные'!$G$303:$G$306)/12*'Вводные данные'!$C$6)))</f>
        <v>N</v>
      </c>
      <c r="AA20" s="262" t="str">
        <f>IF(AA1&gt;'Вводные данные'!$F$7,"N",(IF(AA5=0,0,SUM('Вводные данные'!$G$303:$G$306)/12*'Вводные данные'!$C$6)))</f>
        <v>N</v>
      </c>
      <c r="AB20" s="262" t="str">
        <f>IF(AB1&gt;'Вводные данные'!$F$7,"N",(IF(AB5=0,0,SUM('Вводные данные'!$G$303:$G$306)/12*'Вводные данные'!$C$6)))</f>
        <v>N</v>
      </c>
      <c r="AC20" s="262" t="str">
        <f>IF(AC1&gt;'Вводные данные'!$F$7,"N",(IF(AC5=0,0,SUM('Вводные данные'!$G$303:$G$306)/12*'Вводные данные'!$C$6)))</f>
        <v>N</v>
      </c>
      <c r="AD20" s="262" t="str">
        <f>IF(AD1&gt;'Вводные данные'!$F$7,"N",(IF(AD5=0,0,SUM('Вводные данные'!$G$303:$G$306)/12*'Вводные данные'!$C$6)))</f>
        <v>N</v>
      </c>
      <c r="AE20" s="262" t="str">
        <f>IF(AE1&gt;'Вводные данные'!$F$7,"N",(IF(AE5=0,0,SUM('Вводные данные'!$G$303:$G$306)/12*'Вводные данные'!$C$6)))</f>
        <v>N</v>
      </c>
      <c r="AF20" s="262" t="str">
        <f>IF(AF1&gt;'Вводные данные'!$F$7,"N",(IF(AF5=0,0,SUM('Вводные данные'!$G$303:$G$306)/12*'Вводные данные'!$C$6)))</f>
        <v>N</v>
      </c>
      <c r="AG20" s="262" t="str">
        <f>IF(AG1&gt;'Вводные данные'!$F$7,"N",(IF(AG5=0,0,SUM('Вводные данные'!$G$303:$G$306)/12*'Вводные данные'!$C$6)))</f>
        <v>N</v>
      </c>
      <c r="AH20" s="262" t="str">
        <f>IF(AH1&gt;'Вводные данные'!$F$7,"N",(IF(AH5=0,0,SUM('Вводные данные'!$G$303:$G$306)/12*'Вводные данные'!$C$6)))</f>
        <v>N</v>
      </c>
      <c r="AI20" s="262" t="str">
        <f>IF(AI1&gt;'Вводные данные'!$F$7,"N",(IF(AI5=0,0,SUM('Вводные данные'!$G$303:$G$306)/12*'Вводные данные'!$C$6)))</f>
        <v>N</v>
      </c>
      <c r="AJ20" s="262" t="str">
        <f>IF(AJ1&gt;'Вводные данные'!$F$7,"N",(IF(AJ5=0,0,SUM('Вводные данные'!$G$303:$G$306)/12*'Вводные данные'!$C$6)))</f>
        <v>N</v>
      </c>
      <c r="AK20" s="262" t="str">
        <f>IF(AK1&gt;'Вводные данные'!$F$7,"N",(IF(AK5=0,0,SUM('Вводные данные'!$G$303:$G$306)/12*'Вводные данные'!$C$6)))</f>
        <v>N</v>
      </c>
      <c r="AL20" s="262" t="str">
        <f>IF(AL1&gt;'Вводные данные'!$F$7,"N",(IF(AL5=0,0,SUM('Вводные данные'!$G$303:$G$306)/12*'Вводные данные'!$C$6)))</f>
        <v>N</v>
      </c>
      <c r="AM20" s="262" t="str">
        <f>IF(AM1&gt;'Вводные данные'!$F$7,"N",(IF(AM5=0,0,SUM('Вводные данные'!$G$303:$G$306)/12*'Вводные данные'!$C$6)))</f>
        <v>N</v>
      </c>
      <c r="AN20" s="262" t="str">
        <f>IF(AN1&gt;'Вводные данные'!$F$7,"N",(IF(AN5=0,0,SUM('Вводные данные'!$G$303:$G$306)/12*'Вводные данные'!$C$6)))</f>
        <v>N</v>
      </c>
      <c r="AO20" s="262" t="str">
        <f>IF(AO1&gt;'Вводные данные'!$F$7,"N",(IF(AO5=0,0,SUM('Вводные данные'!$G$303:$G$306)/12*'Вводные данные'!$C$6)))</f>
        <v>N</v>
      </c>
      <c r="AP20" s="262" t="str">
        <f>IF(AP1&gt;'Вводные данные'!$F$7,"N",(IF(AP5=0,0,SUM('Вводные данные'!$G$303:$G$306)/12*'Вводные данные'!$C$6)))</f>
        <v>N</v>
      </c>
      <c r="AQ20" s="262" t="str">
        <f>IF(AQ1&gt;'Вводные данные'!$F$7,"N",(IF(AQ5=0,0,SUM('Вводные данные'!$G$303:$G$306)/12*'Вводные данные'!$C$6)))</f>
        <v>N</v>
      </c>
      <c r="AR20" s="262" t="str">
        <f>IF(AR1&gt;'Вводные данные'!$F$7,"N",(IF(AR5=0,0,SUM('Вводные данные'!$G$303:$G$306)/12*'Вводные данные'!$C$6)))</f>
        <v>N</v>
      </c>
      <c r="AS20" s="262" t="str">
        <f>IF(AS1&gt;'Вводные данные'!$F$7,"N",(IF(AS5=0,0,SUM('Вводные данные'!$G$303:$G$306)/12*'Вводные данные'!$C$6)))</f>
        <v>N</v>
      </c>
      <c r="AT20" s="262" t="str">
        <f>IF(AT1&gt;'Вводные данные'!$F$7,"N",(IF(AT5=0,0,SUM('Вводные данные'!$G$303:$G$306)/12*'Вводные данные'!$C$6)))</f>
        <v>N</v>
      </c>
      <c r="AU20" s="262" t="str">
        <f>IF(AU1&gt;'Вводные данные'!$F$7,"N",(IF(AU5=0,0,SUM('Вводные данные'!$G$303:$G$306)/12*'Вводные данные'!$C$6)))</f>
        <v>N</v>
      </c>
      <c r="AV20" s="262" t="str">
        <f>IF(AV1&gt;'Вводные данные'!$F$7,"N",(IF(AV5=0,0,SUM('Вводные данные'!$G$303:$G$306)/12*'Вводные данные'!$C$6)))</f>
        <v>N</v>
      </c>
      <c r="AW20" s="262" t="str">
        <f>IF(AW1&gt;'Вводные данные'!$F$7,"N",(IF(AW5=0,0,SUM('Вводные данные'!$G$303:$G$306)/12*'Вводные данные'!$C$6)))</f>
        <v>N</v>
      </c>
      <c r="AX20" s="262" t="str">
        <f>IF(AX1&gt;'Вводные данные'!$F$7,"N",(IF(AX5=0,0,SUM('Вводные данные'!$G$303:$G$306)/12*'Вводные данные'!$C$6)))</f>
        <v>N</v>
      </c>
      <c r="AY20" s="262" t="str">
        <f>IF(AY1&gt;'Вводные данные'!$F$7,"N",(IF(AY5=0,0,SUM('Вводные данные'!$G$303:$G$306)/12*'Вводные данные'!$C$6)))</f>
        <v>N</v>
      </c>
      <c r="AZ20" s="262" t="str">
        <f>IF(AZ1&gt;'Вводные данные'!$F$7,"N",(IF(AZ5=0,0,SUM('Вводные данные'!$G$303:$G$306)/12*'Вводные данные'!$C$6)))</f>
        <v>N</v>
      </c>
      <c r="BA20" s="262" t="str">
        <f>IF(BA1&gt;'Вводные данные'!$F$7,"N",(IF(BA5=0,0,SUM('Вводные данные'!$G$303:$G$306)/12*'Вводные данные'!$C$6)))</f>
        <v>N</v>
      </c>
      <c r="BB20" s="262" t="str">
        <f>IF(BB1&gt;'Вводные данные'!$F$7,"N",(IF(BB5=0,0,SUM('Вводные данные'!$G$303:$G$306)/12*'Вводные данные'!$C$6)))</f>
        <v>N</v>
      </c>
      <c r="BC20" s="262" t="str">
        <f>IF(BC1&gt;'Вводные данные'!$F$7,"N",(IF(BC5=0,0,SUM('Вводные данные'!$G$303:$G$306)/12*'Вводные данные'!$C$6)))</f>
        <v>N</v>
      </c>
      <c r="BD20" s="262" t="str">
        <f>IF(BD1&gt;'Вводные данные'!$F$7,"N",(IF(BD5=0,0,SUM('Вводные данные'!$G$303:$G$306)/12*'Вводные данные'!$C$6)))</f>
        <v>N</v>
      </c>
      <c r="BE20" s="262" t="str">
        <f>IF(BE1&gt;'Вводные данные'!$F$7,"N",(IF(BE5=0,0,SUM('Вводные данные'!$G$303:$G$306)/12*'Вводные данные'!$C$6)))</f>
        <v>N</v>
      </c>
      <c r="BF20" s="262" t="str">
        <f>IF(BF1&gt;'Вводные данные'!$F$7,"N",(IF(BF5=0,0,SUM('Вводные данные'!$G$303:$G$306)/12*'Вводные данные'!$C$6)))</f>
        <v>N</v>
      </c>
      <c r="BG20" s="262" t="str">
        <f>IF(BG1&gt;'Вводные данные'!$F$7,"N",(IF(BG5=0,0,SUM('Вводные данные'!$G$303:$G$306)/12*'Вводные данные'!$C$6)))</f>
        <v>N</v>
      </c>
      <c r="BH20" s="262" t="str">
        <f>IF(BH1&gt;'Вводные данные'!$F$7,"N",(IF(BH5=0,0,SUM('Вводные данные'!$G$303:$G$306)/12*'Вводные данные'!$C$6)))</f>
        <v>N</v>
      </c>
      <c r="BI20" s="262" t="str">
        <f>IF(BI1&gt;'Вводные данные'!$F$7,"N",(IF(BI5=0,0,SUM('Вводные данные'!$G$303:$G$306)/12*'Вводные данные'!$C$6)))</f>
        <v>N</v>
      </c>
      <c r="BJ20" s="262" t="str">
        <f>IF(BJ1&gt;'Вводные данные'!$F$7,"N",(IF(BJ5=0,0,SUM('Вводные данные'!$G$303:$G$306)/12*'Вводные данные'!$C$6)))</f>
        <v>N</v>
      </c>
      <c r="BK20" s="262" t="str">
        <f>IF(BK1&gt;'Вводные данные'!$F$7,"N",(IF(BK5=0,0,SUM('Вводные данные'!$G$303:$G$306)/12*'Вводные данные'!$C$6)))</f>
        <v>N</v>
      </c>
      <c r="BL20" s="262" t="str">
        <f>IF(BL1&gt;'Вводные данные'!$F$7,"N",(IF(BL5=0,0,SUM('Вводные данные'!$G$303:$G$306)/12*'Вводные данные'!$C$6)))</f>
        <v>N</v>
      </c>
      <c r="BM20" s="262" t="str">
        <f>IF(BM1&gt;'Вводные данные'!$F$7,"N",(IF(BM5=0,0,SUM('Вводные данные'!$G$303:$G$306)/12*'Вводные данные'!$C$6)))</f>
        <v>N</v>
      </c>
      <c r="BN20" s="262" t="str">
        <f>IF(BN1&gt;'Вводные данные'!$F$7,"N",(IF(BN5=0,0,SUM('Вводные данные'!$G$303:$G$306)/12*'Вводные данные'!$C$6)))</f>
        <v>N</v>
      </c>
      <c r="BO20" s="262" t="str">
        <f>IF(BO1&gt;'Вводные данные'!$F$7,"N",(IF(BO5=0,0,SUM('Вводные данные'!$G$303:$G$306)/12*'Вводные данные'!$C$6)))</f>
        <v>N</v>
      </c>
      <c r="BP20" s="262" t="str">
        <f>IF(BP1&gt;'Вводные данные'!$F$7,"N",(IF(BP5=0,0,SUM('Вводные данные'!$G$303:$G$306)/12*'Вводные данные'!$C$6)))</f>
        <v>N</v>
      </c>
      <c r="BQ20" s="262" t="str">
        <f>IF(BQ1&gt;'Вводные данные'!$F$7,"N",(IF(BQ5=0,0,SUM('Вводные данные'!$G$303:$G$306)/12*'Вводные данные'!$C$6)))</f>
        <v>N</v>
      </c>
      <c r="BR20" s="262" t="str">
        <f>IF(BR1&gt;'Вводные данные'!$F$7,"N",(IF(BR5=0,0,SUM('Вводные данные'!$G$303:$G$306)/12*'Вводные данные'!$C$6)))</f>
        <v>N</v>
      </c>
      <c r="BS20" s="262" t="str">
        <f>IF(BS1&gt;'Вводные данные'!$F$7,"N",(IF(BS5=0,0,SUM('Вводные данные'!$G$303:$G$306)/12*'Вводные данные'!$C$6)))</f>
        <v>N</v>
      </c>
      <c r="BT20" s="262" t="str">
        <f>IF(BT1&gt;'Вводные данные'!$F$7,"N",(IF(BT5=0,0,SUM('Вводные данные'!$G$303:$G$306)/12*'Вводные данные'!$C$6)))</f>
        <v>N</v>
      </c>
      <c r="BU20" s="262" t="str">
        <f>IF(BU1&gt;'Вводные данные'!$F$7,"N",(IF(BU5=0,0,SUM('Вводные данные'!$G$303:$G$306)/12*'Вводные данные'!$C$6)))</f>
        <v>N</v>
      </c>
      <c r="BV20" s="262" t="str">
        <f>IF(BV1&gt;'Вводные данные'!$F$7,"N",(IF(BV5=0,0,SUM('Вводные данные'!$G$303:$G$306)/12*'Вводные данные'!$C$6)))</f>
        <v>N</v>
      </c>
      <c r="BW20" s="262" t="str">
        <f>IF(BW1&gt;'Вводные данные'!$F$7,"N",(IF(BW5=0,0,SUM('Вводные данные'!$G$303:$G$306)/12*'Вводные данные'!$C$6)))</f>
        <v>N</v>
      </c>
      <c r="BX20" s="262" t="str">
        <f>IF(BX1&gt;'Вводные данные'!$F$7,"N",(IF(BX5=0,0,SUM('Вводные данные'!$G$303:$G$306)/12*'Вводные данные'!$C$6)))</f>
        <v>N</v>
      </c>
      <c r="BY20" s="262" t="str">
        <f>IF(BY1&gt;'Вводные данные'!$F$7,"N",(IF(BY5=0,0,SUM('Вводные данные'!$G$303:$G$306)/12*'Вводные данные'!$C$6)))</f>
        <v>N</v>
      </c>
      <c r="BZ20" s="262" t="str">
        <f>IF(BZ1&gt;'Вводные данные'!$F$7,"N",(IF(BZ5=0,0,SUM('Вводные данные'!$G$303:$G$306)/12*'Вводные данные'!$C$6)))</f>
        <v>N</v>
      </c>
      <c r="CA20" s="262" t="str">
        <f>IF(CA1&gt;'Вводные данные'!$F$7,"N",(IF(CA5=0,0,SUM('Вводные данные'!$G$303:$G$306)/12*'Вводные данные'!$C$6)))</f>
        <v>N</v>
      </c>
      <c r="CB20" s="262" t="str">
        <f>IF(CB1&gt;'Вводные данные'!$F$7,"N",(IF(CB5=0,0,SUM('Вводные данные'!$G$303:$G$306)/12*'Вводные данные'!$C$6)))</f>
        <v>N</v>
      </c>
      <c r="CC20" s="262" t="str">
        <f>IF(CC1&gt;'Вводные данные'!$F$7,"N",(IF(CC5=0,0,SUM('Вводные данные'!$G$303:$G$306)/12*'Вводные данные'!$C$6)))</f>
        <v>N</v>
      </c>
      <c r="CD20" s="262" t="str">
        <f>IF(CD1&gt;'Вводные данные'!$F$7,"N",(IF(CD5=0,0,SUM('Вводные данные'!$G$303:$G$306)/12*'Вводные данные'!$C$6)))</f>
        <v>N</v>
      </c>
      <c r="CE20" s="262" t="str">
        <f>IF(CE1&gt;'Вводные данные'!$F$7,"N",(IF(CE5=0,0,SUM('Вводные данные'!$G$303:$G$306)/12*'Вводные данные'!$C$6)))</f>
        <v>N</v>
      </c>
      <c r="CF20" s="262" t="str">
        <f>IF(CF1&gt;'Вводные данные'!$F$7,"N",(IF(CF5=0,0,SUM('Вводные данные'!$G$303:$G$306)/12*'Вводные данные'!$C$6)))</f>
        <v>N</v>
      </c>
      <c r="CG20" s="262" t="str">
        <f>IF(CG1&gt;'Вводные данные'!$F$7,"N",(IF(CG5=0,0,SUM('Вводные данные'!$G$303:$G$306)/12*'Вводные данные'!$C$6)))</f>
        <v>N</v>
      </c>
      <c r="CH20" s="262" t="str">
        <f>IF(CH1&gt;'Вводные данные'!$F$7,"N",(IF(CH5=0,0,SUM('Вводные данные'!$G$303:$G$306)/12*'Вводные данные'!$C$6)))</f>
        <v>N</v>
      </c>
      <c r="CI20" s="262" t="str">
        <f>IF(CI1&gt;'Вводные данные'!$F$7,"N",(IF(CI5=0,0,SUM('Вводные данные'!$G$303:$G$306)/12*'Вводные данные'!$C$6)))</f>
        <v>N</v>
      </c>
      <c r="CJ20" s="262" t="str">
        <f>IF(CJ1&gt;'Вводные данные'!$F$7,"N",(IF(CJ5=0,0,SUM('Вводные данные'!$G$303:$G$306)/12*'Вводные данные'!$C$6)))</f>
        <v>N</v>
      </c>
      <c r="CK20" s="262" t="str">
        <f>IF(CK1&gt;'Вводные данные'!$F$7,"N",(IF(CK5=0,0,SUM('Вводные данные'!$G$303:$G$306)/12*'Вводные данные'!$C$6)))</f>
        <v>N</v>
      </c>
      <c r="CL20" s="262" t="str">
        <f>IF(CL1&gt;'Вводные данные'!$F$7,"N",(IF(CL5=0,0,SUM('Вводные данные'!$G$303:$G$306)/12*'Вводные данные'!$C$6)))</f>
        <v>N</v>
      </c>
      <c r="CM20" s="262" t="str">
        <f>IF(CM1&gt;'Вводные данные'!$F$7,"N",(IF(CM5=0,0,SUM('Вводные данные'!$G$303:$G$306)/12*'Вводные данные'!$C$6)))</f>
        <v>N</v>
      </c>
      <c r="CN20" s="262" t="str">
        <f>IF(CN1&gt;'Вводные данные'!$F$7,"N",(IF(CN5=0,0,SUM('Вводные данные'!$G$303:$G$306)/12*'Вводные данные'!$C$6)))</f>
        <v>N</v>
      </c>
      <c r="CO20" s="262" t="str">
        <f>IF(CO1&gt;'Вводные данные'!$F$7,"N",(IF(CO5=0,0,SUM('Вводные данные'!$G$303:$G$306)/12*'Вводные данные'!$C$6)))</f>
        <v>N</v>
      </c>
      <c r="CP20" s="262" t="str">
        <f>IF(CP1&gt;'Вводные данные'!$F$7,"N",(IF(CP5=0,0,SUM('Вводные данные'!$G$303:$G$306)/12*'Вводные данные'!$C$6)))</f>
        <v>N</v>
      </c>
      <c r="CQ20" s="262" t="str">
        <f>IF(CQ1&gt;'Вводные данные'!$F$7,"N",(IF(CQ5=0,0,SUM('Вводные данные'!$G$303:$G$306)/12*'Вводные данные'!$C$6)))</f>
        <v>N</v>
      </c>
      <c r="CR20" s="262" t="str">
        <f>IF(CR1&gt;'Вводные данные'!$F$7,"N",(IF(CR5=0,0,SUM('Вводные данные'!$G$303:$G$306)/12*'Вводные данные'!$C$6)))</f>
        <v>N</v>
      </c>
      <c r="CS20" s="262" t="str">
        <f>IF(CS1&gt;'Вводные данные'!$F$7,"N",(IF(CS5=0,0,SUM('Вводные данные'!$G$303:$G$306)/12*'Вводные данные'!$C$6)))</f>
        <v>N</v>
      </c>
      <c r="CT20" s="262" t="str">
        <f>IF(CT1&gt;'Вводные данные'!$F$7,"N",(IF(CT5=0,0,SUM('Вводные данные'!$G$303:$G$306)/12*'Вводные данные'!$C$6)))</f>
        <v>N</v>
      </c>
      <c r="CU20" s="262" t="str">
        <f>IF(CU1&gt;'Вводные данные'!$F$7,"N",(IF(CU5=0,0,SUM('Вводные данные'!$G$303:$G$306)/12*'Вводные данные'!$C$6)))</f>
        <v>N</v>
      </c>
      <c r="CV20" s="262" t="str">
        <f>IF(CV1&gt;'Вводные данные'!$F$7,"N",(IF(CV5=0,0,SUM('Вводные данные'!$G$303:$G$306)/12*'Вводные данные'!$C$6)))</f>
        <v>N</v>
      </c>
      <c r="CW20" s="262" t="str">
        <f>IF(CW1&gt;'Вводные данные'!$F$7,"N",(IF(CW5=0,0,SUM('Вводные данные'!$G$303:$G$306)/12*'Вводные данные'!$C$6)))</f>
        <v>N</v>
      </c>
      <c r="CX20" s="262" t="str">
        <f>IF(CX1&gt;'Вводные данные'!$F$7,"N",(IF(CX5=0,0,SUM('Вводные данные'!$G$303:$G$306)/12*'Вводные данные'!$C$6)))</f>
        <v>N</v>
      </c>
      <c r="CY20" s="262" t="str">
        <f>IF(CY1&gt;'Вводные данные'!$F$7,"N",(IF(CY5=0,0,SUM('Вводные данные'!$G$303:$G$306)/12*'Вводные данные'!$C$6)))</f>
        <v>N</v>
      </c>
      <c r="CZ20" s="262" t="str">
        <f>IF(CZ1&gt;'Вводные данные'!$F$7,"N",(IF(CZ5=0,0,SUM('Вводные данные'!$G$303:$G$306)/12*'Вводные данные'!$C$6)))</f>
        <v>N</v>
      </c>
      <c r="DA20" s="262" t="str">
        <f>IF(DA1&gt;'Вводные данные'!$F$7,"N",(IF(DA5=0,0,SUM('Вводные данные'!$G$303:$G$306)/12*'Вводные данные'!$C$6)))</f>
        <v>N</v>
      </c>
      <c r="DB20" s="262" t="str">
        <f>IF(DB1&gt;'Вводные данные'!$F$7,"N",(IF(DB5=0,0,SUM('Вводные данные'!$G$303:$G$306)/12*'Вводные данные'!$C$6)))</f>
        <v>N</v>
      </c>
      <c r="DC20" s="262" t="str">
        <f>IF(DC1&gt;'Вводные данные'!$F$7,"N",(IF(DC5=0,0,SUM('Вводные данные'!$G$303:$G$306)/12*'Вводные данные'!$C$6)))</f>
        <v>N</v>
      </c>
      <c r="DD20" s="262" t="str">
        <f>IF(DD1&gt;'Вводные данные'!$F$7,"N",(IF(DD5=0,0,SUM('Вводные данные'!$G$303:$G$306)/12*'Вводные данные'!$C$6)))</f>
        <v>N</v>
      </c>
      <c r="DE20" s="262" t="str">
        <f>IF(DE1&gt;'Вводные данные'!$F$7,"N",(IF(DE5=0,0,SUM('Вводные данные'!$G$303:$G$306)/12*'Вводные данные'!$C$6)))</f>
        <v>N</v>
      </c>
      <c r="DF20" s="262" t="str">
        <f>IF(DF1&gt;'Вводные данные'!$F$7,"N",(IF(DF5=0,0,SUM('Вводные данные'!$G$303:$G$306)/12*'Вводные данные'!$C$6)))</f>
        <v>N</v>
      </c>
      <c r="DG20" s="262" t="str">
        <f>IF(DG1&gt;'Вводные данные'!$F$7,"N",(IF(DG5=0,0,SUM('Вводные данные'!$G$303:$G$306)/12*'Вводные данные'!$C$6)))</f>
        <v>N</v>
      </c>
      <c r="DH20" s="262" t="str">
        <f>IF(DH1&gt;'Вводные данные'!$F$7,"N",(IF(DH5=0,0,SUM('Вводные данные'!$G$303:$G$306)/12*'Вводные данные'!$C$6)))</f>
        <v>N</v>
      </c>
      <c r="DI20" s="262" t="str">
        <f>IF(DI1&gt;'Вводные данные'!$F$7,"N",(IF(DI5=0,0,SUM('Вводные данные'!$G$303:$G$306)/12*'Вводные данные'!$C$6)))</f>
        <v>N</v>
      </c>
      <c r="DJ20" s="262" t="str">
        <f>IF(DJ1&gt;'Вводные данные'!$F$7,"N",(IF(DJ5=0,0,SUM('Вводные данные'!$G$303:$G$306)/12*'Вводные данные'!$C$6)))</f>
        <v>N</v>
      </c>
      <c r="DK20" s="262" t="str">
        <f>IF(DK1&gt;'Вводные данные'!$F$7,"N",(IF(DK5=0,0,SUM('Вводные данные'!$G$303:$G$306)/12*'Вводные данные'!$C$6)))</f>
        <v>N</v>
      </c>
      <c r="DL20" s="262" t="str">
        <f>IF(DL1&gt;'Вводные данные'!$F$7,"N",(IF(DL5=0,0,SUM('Вводные данные'!$G$303:$G$306)/12*'Вводные данные'!$C$6)))</f>
        <v>N</v>
      </c>
      <c r="DM20" s="262" t="str">
        <f>IF(DM1&gt;'Вводные данные'!$F$7,"N",(IF(DM5=0,0,SUM('Вводные данные'!$G$303:$G$306)/12*'Вводные данные'!$C$6)))</f>
        <v>N</v>
      </c>
      <c r="DN20" s="262" t="str">
        <f>IF(DN1&gt;'Вводные данные'!$F$7,"N",(IF(DN5=0,0,SUM('Вводные данные'!$G$303:$G$306)/12*'Вводные данные'!$C$6)))</f>
        <v>N</v>
      </c>
      <c r="DO20" s="262" t="str">
        <f>IF(DO1&gt;'Вводные данные'!$F$7,"N",(IF(DO5=0,0,SUM('Вводные данные'!$G$303:$G$306)/12*'Вводные данные'!$C$6)))</f>
        <v>N</v>
      </c>
      <c r="DP20" s="262" t="str">
        <f>IF(DP1&gt;'Вводные данные'!$F$7,"N",(IF(DP5=0,0,SUM('Вводные данные'!$G$303:$G$306)/12*'Вводные данные'!$C$6)))</f>
        <v>N</v>
      </c>
      <c r="DQ20" s="262" t="str">
        <f>IF(DQ1&gt;'Вводные данные'!$F$7,"N",(IF(DQ5=0,0,SUM('Вводные данные'!$G$303:$G$306)/12*'Вводные данные'!$C$6)))</f>
        <v>N</v>
      </c>
      <c r="DR20" s="262" t="str">
        <f>IF(DR1&gt;'Вводные данные'!$F$7,"N",(IF(DR5=0,0,SUM('Вводные данные'!$G$303:$G$306)/12*'Вводные данные'!$C$6)))</f>
        <v>N</v>
      </c>
      <c r="DS20" s="262" t="str">
        <f>IF(DS1&gt;'Вводные данные'!$F$7,"N",(IF(DS5=0,0,SUM('Вводные данные'!$G$303:$G$306)/12*'Вводные данные'!$C$6)))</f>
        <v>N</v>
      </c>
      <c r="DT20" s="262" t="str">
        <f>IF(DT1&gt;'Вводные данные'!$F$7,"N",(IF(DT5=0,0,SUM('Вводные данные'!$G$303:$G$306)/12*'Вводные данные'!$C$6)))</f>
        <v>N</v>
      </c>
      <c r="DU20" s="262" t="str">
        <f>IF(DU1&gt;'Вводные данные'!$F$7,"N",(IF(DU5=0,0,SUM('Вводные данные'!$G$303:$G$306)/12*'Вводные данные'!$C$6)))</f>
        <v>N</v>
      </c>
      <c r="DV20" s="262" t="str">
        <f>IF(DV1&gt;'Вводные данные'!$F$7,"N",(IF(DV5=0,0,SUM('Вводные данные'!$G$303:$G$306)/12*'Вводные данные'!$C$6)))</f>
        <v>N</v>
      </c>
      <c r="DW20" s="262" t="str">
        <f>IF(DW1&gt;'Вводные данные'!$F$7,"N",(IF(DW5=0,0,SUM('Вводные данные'!$G$303:$G$306)/12*'Вводные данные'!$C$6)))</f>
        <v>N</v>
      </c>
      <c r="DX20" s="262" t="str">
        <f>IF(DX1&gt;'Вводные данные'!$F$7,"N",(IF(DX5=0,0,SUM('Вводные данные'!$G$303:$G$306)/12*'Вводные данные'!$C$6)))</f>
        <v>N</v>
      </c>
      <c r="DY20" s="262" t="str">
        <f>IF(DY1&gt;'Вводные данные'!$F$7,"N",(IF(DY5=0,0,SUM('Вводные данные'!$G$303:$G$306)/12*'Вводные данные'!$C$6)))</f>
        <v>N</v>
      </c>
      <c r="DZ20" s="262" t="str">
        <f>IF(DZ1&gt;'Вводные данные'!$F$7,"N",(IF(DZ5=0,0,SUM('Вводные данные'!$G$303:$G$306)/12*'Вводные данные'!$C$6)))</f>
        <v>N</v>
      </c>
      <c r="EA20" s="262" t="str">
        <f>IF(EA1&gt;'Вводные данные'!$F$7,"N",(IF(EA5=0,0,SUM('Вводные данные'!$G$303:$G$306)/12*'Вводные данные'!$C$6)))</f>
        <v>N</v>
      </c>
      <c r="EB20" s="262" t="str">
        <f>IF(EB1&gt;'Вводные данные'!$F$7,"N",(IF(EB5=0,0,SUM('Вводные данные'!$G$303:$G$306)/12*'Вводные данные'!$C$6)))</f>
        <v>N</v>
      </c>
      <c r="EC20" s="262" t="str">
        <f>IF(EC1&gt;'Вводные данные'!$F$7,"N",(IF(EC5=0,0,SUM('Вводные данные'!$G$303:$G$306)/12*'Вводные данные'!$C$6)))</f>
        <v>N</v>
      </c>
      <c r="ED20" s="262" t="str">
        <f>IF(ED1&gt;'Вводные данные'!$F$7,"N",(IF(ED5=0,0,SUM('Вводные данные'!$G$303:$G$306)/12*'Вводные данные'!$C$6)))</f>
        <v>N</v>
      </c>
      <c r="EE20" s="262" t="str">
        <f>IF(EE1&gt;'Вводные данные'!$F$7,"N",(IF(EE5=0,0,SUM('Вводные данные'!$G$303:$G$306)/12*'Вводные данные'!$C$6)))</f>
        <v>N</v>
      </c>
      <c r="EF20" s="262" t="str">
        <f>IF(EF1&gt;'Вводные данные'!$F$7,"N",(IF(EF5=0,0,SUM('Вводные данные'!$G$303:$G$306)/12*'Вводные данные'!$C$6)))</f>
        <v>N</v>
      </c>
      <c r="EG20" s="262" t="str">
        <f>IF(EG1&gt;'Вводные данные'!$F$7,"N",(IF(EG5=0,0,SUM('Вводные данные'!$G$303:$G$306)/12*'Вводные данные'!$C$6)))</f>
        <v>N</v>
      </c>
      <c r="EH20" s="262" t="str">
        <f>IF(EH1&gt;'Вводные данные'!$F$7,"N",(IF(EH5=0,0,SUM('Вводные данные'!$G$303:$G$306)/12*'Вводные данные'!$C$6)))</f>
        <v>N</v>
      </c>
      <c r="EI20" s="262" t="str">
        <f>IF(EI1&gt;'Вводные данные'!$F$7,"N",(IF(EI5=0,0,SUM('Вводные данные'!$G$303:$G$306)/12*'Вводные данные'!$C$6)))</f>
        <v>N</v>
      </c>
      <c r="EJ20" s="262" t="str">
        <f>IF(EJ1&gt;'Вводные данные'!$F$7,"N",(IF(EJ5=0,0,SUM('Вводные данные'!$G$303:$G$306)/12*'Вводные данные'!$C$6)))</f>
        <v>N</v>
      </c>
      <c r="EK20" s="262" t="str">
        <f>IF(EK1&gt;'Вводные данные'!$F$7,"N",(IF(EK5=0,0,SUM('Вводные данные'!$G$303:$G$306)/12*'Вводные данные'!$C$6)))</f>
        <v>N</v>
      </c>
      <c r="EL20" s="262" t="str">
        <f>IF(EL1&gt;'Вводные данные'!$F$7,"N",(IF(EL5=0,0,SUM('Вводные данные'!$G$303:$G$306)/12*'Вводные данные'!$C$6)))</f>
        <v>N</v>
      </c>
      <c r="EM20" s="262" t="str">
        <f>IF(EM1&gt;'Вводные данные'!$F$7,"N",(IF(EM5=0,0,SUM('Вводные данные'!$G$303:$G$306)/12*'Вводные данные'!$C$6)))</f>
        <v>N</v>
      </c>
      <c r="EN20" s="262" t="str">
        <f>IF(EN1&gt;'Вводные данные'!$F$7,"N",(IF(EN5=0,0,SUM('Вводные данные'!$G$303:$G$306)/12*'Вводные данные'!$C$6)))</f>
        <v>N</v>
      </c>
      <c r="EO20" s="262" t="str">
        <f>IF(EO1&gt;'Вводные данные'!$F$7,"N",(IF(EO5=0,0,SUM('Вводные данные'!$G$303:$G$306)/12*'Вводные данные'!$C$6)))</f>
        <v>N</v>
      </c>
      <c r="EP20" s="262" t="str">
        <f>IF(EP1&gt;'Вводные данные'!$F$7,"N",(IF(EP5=0,0,SUM('Вводные данные'!$G$303:$G$306)/12*'Вводные данные'!$C$6)))</f>
        <v>N</v>
      </c>
      <c r="EQ20" s="262" t="str">
        <f>IF(EQ1&gt;'Вводные данные'!$F$7,"N",(IF(EQ5=0,0,SUM('Вводные данные'!$G$303:$G$306)/12*'Вводные данные'!$C$6)))</f>
        <v>N</v>
      </c>
      <c r="ER20" s="262" t="str">
        <f>IF(ER1&gt;'Вводные данные'!$F$7,"N",(IF(ER5=0,0,SUM('Вводные данные'!$G$303:$G$306)/12*'Вводные данные'!$C$6)))</f>
        <v>N</v>
      </c>
      <c r="ES20" s="262" t="str">
        <f>IF(ES1&gt;'Вводные данные'!$F$7,"N",(IF(ES5=0,0,SUM('Вводные данные'!$G$303:$G$306)/12*'Вводные данные'!$C$6)))</f>
        <v>N</v>
      </c>
      <c r="ET20" s="262" t="str">
        <f>IF(ET1&gt;'Вводные данные'!$F$7,"N",(IF(ET5=0,0,SUM('Вводные данные'!$G$303:$G$306)/12*'Вводные данные'!$C$6)))</f>
        <v>N</v>
      </c>
      <c r="EU20" s="262" t="str">
        <f>IF(EU1&gt;'Вводные данные'!$F$7,"N",(IF(EU5=0,0,SUM('Вводные данные'!$G$303:$G$306)/12*'Вводные данные'!$C$6)))</f>
        <v>N</v>
      </c>
      <c r="EV20" s="262" t="str">
        <f>IF(EV1&gt;'Вводные данные'!$F$7,"N",(IF(EV5=0,0,SUM('Вводные данные'!$G$303:$G$306)/12*'Вводные данные'!$C$6)))</f>
        <v>N</v>
      </c>
      <c r="EW20" s="262" t="str">
        <f>IF(EW1&gt;'Вводные данные'!$F$7,"N",(IF(EW5=0,0,SUM('Вводные данные'!$G$303:$G$306)/12*'Вводные данные'!$C$6)))</f>
        <v>N</v>
      </c>
    </row>
    <row r="21" spans="2:153" s="58" customFormat="1" ht="15" customHeight="1" x14ac:dyDescent="0.25">
      <c r="B21" s="272" t="s">
        <v>74</v>
      </c>
      <c r="C21" s="242">
        <f t="shared" si="0"/>
        <v>61875</v>
      </c>
      <c r="D21" s="242">
        <f>IF(D1&gt;'Вводные данные'!$F$7,"N",('Вводные данные'!C340))</f>
        <v>3750</v>
      </c>
      <c r="E21" s="242">
        <f>IF(E1&gt;'Вводные данные'!$F$7,"N",('Вводные данные'!D340))</f>
        <v>3750</v>
      </c>
      <c r="F21" s="242">
        <f>IF(F1&gt;'Вводные данные'!$F$7,"N",('Вводные данные'!E340))</f>
        <v>3750</v>
      </c>
      <c r="G21" s="242">
        <f>IF(G1&gt;'Вводные данные'!$F$7,"N",('Вводные данные'!F340))</f>
        <v>3750</v>
      </c>
      <c r="H21" s="242">
        <f>IF(H1&gt;'Вводные данные'!$F$7,"N",('Вводные данные'!G340))</f>
        <v>3750</v>
      </c>
      <c r="I21" s="242">
        <f>IF(I1&gt;'Вводные данные'!$F$7,"N",('Вводные данные'!H340))</f>
        <v>3750</v>
      </c>
      <c r="J21" s="242">
        <f>IF(J1&gt;'Вводные данные'!$F$7,"N",('Вводные данные'!I340))</f>
        <v>3750</v>
      </c>
      <c r="K21" s="242">
        <f>IF(K1&gt;'Вводные данные'!$F$7,"N",('Вводные данные'!J340))</f>
        <v>3750</v>
      </c>
      <c r="L21" s="242">
        <f>IF(L1&gt;'Вводные данные'!$F$7,"N",('Вводные данные'!K340))</f>
        <v>3750</v>
      </c>
      <c r="M21" s="262">
        <f>IF(M1&gt;'Вводные данные'!$F$7,"N",('Вводные данные'!L340))</f>
        <v>3750</v>
      </c>
      <c r="N21" s="262">
        <f>IF(N1&gt;'Вводные данные'!$F$7,"N",('Вводные данные'!M340))</f>
        <v>3750</v>
      </c>
      <c r="O21" s="262">
        <f>IF(O1&gt;'Вводные данные'!$F$7,"N",('Вводные данные'!N340))</f>
        <v>3750</v>
      </c>
      <c r="P21" s="262">
        <f>IF(P1&gt;'Вводные данные'!$F$7,"N",('Вводные данные'!O340))</f>
        <v>3750</v>
      </c>
      <c r="Q21" s="262">
        <f>IF(Q1&gt;'Вводные данные'!$F$7,"N",('Вводные данные'!P340))</f>
        <v>3281.25</v>
      </c>
      <c r="R21" s="262">
        <f>IF(R1&gt;'Вводные данные'!$F$7,"N",('Вводные данные'!Q340))</f>
        <v>2812.5</v>
      </c>
      <c r="S21" s="262">
        <f>IF(S1&gt;'Вводные данные'!$F$7,"N",('Вводные данные'!R340))</f>
        <v>2343.75</v>
      </c>
      <c r="T21" s="262">
        <f>IF(T1&gt;'Вводные данные'!$F$7,"N",('Вводные данные'!S340))</f>
        <v>1875</v>
      </c>
      <c r="U21" s="262">
        <f>IF(U1&gt;'Вводные данные'!$F$7,"N",('Вводные данные'!T340))</f>
        <v>1406.25</v>
      </c>
      <c r="V21" s="262">
        <f>IF(V1&gt;'Вводные данные'!$F$7,"N",('Вводные данные'!U340))</f>
        <v>937.5</v>
      </c>
      <c r="W21" s="262">
        <f>IF(W1&gt;'Вводные данные'!$F$7,"N",('Вводные данные'!V340))</f>
        <v>468.75</v>
      </c>
      <c r="X21" s="262" t="str">
        <f>IF(X1&gt;'Вводные данные'!$F$7,"N",('Вводные данные'!W340))</f>
        <v>N</v>
      </c>
      <c r="Y21" s="262" t="str">
        <f>IF(Y1&gt;'Вводные данные'!$F$7,"N",('Вводные данные'!X340))</f>
        <v>N</v>
      </c>
      <c r="Z21" s="262" t="str">
        <f>IF(Z1&gt;'Вводные данные'!$F$7,"N",('Вводные данные'!Y340))</f>
        <v>N</v>
      </c>
      <c r="AA21" s="262" t="str">
        <f>IF(AA1&gt;'Вводные данные'!$F$7,"N",('Вводные данные'!Z340))</f>
        <v>N</v>
      </c>
      <c r="AB21" s="262" t="str">
        <f>IF(AB1&gt;'Вводные данные'!$F$7,"N",('Вводные данные'!AA340))</f>
        <v>N</v>
      </c>
      <c r="AC21" s="262" t="str">
        <f>IF(AC1&gt;'Вводные данные'!$F$7,"N",('Вводные данные'!AB340))</f>
        <v>N</v>
      </c>
      <c r="AD21" s="262" t="str">
        <f>IF(AD1&gt;'Вводные данные'!$F$7,"N",('Вводные данные'!AC340))</f>
        <v>N</v>
      </c>
      <c r="AE21" s="262" t="str">
        <f>IF(AE1&gt;'Вводные данные'!$F$7,"N",('Вводные данные'!AD340))</f>
        <v>N</v>
      </c>
      <c r="AF21" s="262" t="str">
        <f>IF(AF1&gt;'Вводные данные'!$F$7,"N",('Вводные данные'!AE340))</f>
        <v>N</v>
      </c>
      <c r="AG21" s="262" t="str">
        <f>IF(AG1&gt;'Вводные данные'!$F$7,"N",('Вводные данные'!AF340))</f>
        <v>N</v>
      </c>
      <c r="AH21" s="262" t="str">
        <f>IF(AH1&gt;'Вводные данные'!$F$7,"N",('Вводные данные'!AG340))</f>
        <v>N</v>
      </c>
      <c r="AI21" s="262" t="str">
        <f>IF(AI1&gt;'Вводные данные'!$F$7,"N",('Вводные данные'!AH340))</f>
        <v>N</v>
      </c>
      <c r="AJ21" s="262" t="str">
        <f>IF(AJ1&gt;'Вводные данные'!$F$7,"N",('Вводные данные'!AI340))</f>
        <v>N</v>
      </c>
      <c r="AK21" s="262" t="str">
        <f>IF(AK1&gt;'Вводные данные'!$F$7,"N",('Вводные данные'!AJ340))</f>
        <v>N</v>
      </c>
      <c r="AL21" s="262" t="str">
        <f>IF(AL1&gt;'Вводные данные'!$F$7,"N",('Вводные данные'!AK340))</f>
        <v>N</v>
      </c>
      <c r="AM21" s="262" t="str">
        <f>IF(AM1&gt;'Вводные данные'!$F$7,"N",('Вводные данные'!AL340))</f>
        <v>N</v>
      </c>
      <c r="AN21" s="262" t="str">
        <f>IF(AN1&gt;'Вводные данные'!$F$7,"N",('Вводные данные'!AM340))</f>
        <v>N</v>
      </c>
      <c r="AO21" s="262" t="str">
        <f>IF(AO1&gt;'Вводные данные'!$F$7,"N",('Вводные данные'!AN340))</f>
        <v>N</v>
      </c>
      <c r="AP21" s="262" t="str">
        <f>IF(AP1&gt;'Вводные данные'!$F$7,"N",('Вводные данные'!AO340))</f>
        <v>N</v>
      </c>
      <c r="AQ21" s="262" t="str">
        <f>IF(AQ1&gt;'Вводные данные'!$F$7,"N",('Вводные данные'!AP340))</f>
        <v>N</v>
      </c>
      <c r="AR21" s="262" t="str">
        <f>IF(AR1&gt;'Вводные данные'!$F$7,"N",('Вводные данные'!AQ340))</f>
        <v>N</v>
      </c>
      <c r="AS21" s="262" t="str">
        <f>IF(AS1&gt;'Вводные данные'!$F$7,"N",('Вводные данные'!AR340))</f>
        <v>N</v>
      </c>
      <c r="AT21" s="262" t="str">
        <f>IF(AT1&gt;'Вводные данные'!$F$7,"N",('Вводные данные'!AS340))</f>
        <v>N</v>
      </c>
      <c r="AU21" s="262" t="str">
        <f>IF(AU1&gt;'Вводные данные'!$F$7,"N",('Вводные данные'!AT340))</f>
        <v>N</v>
      </c>
      <c r="AV21" s="262" t="str">
        <f>IF(AV1&gt;'Вводные данные'!$F$7,"N",('Вводные данные'!AU340))</f>
        <v>N</v>
      </c>
      <c r="AW21" s="262" t="str">
        <f>IF(AW1&gt;'Вводные данные'!$F$7,"N",('Вводные данные'!AV340))</f>
        <v>N</v>
      </c>
      <c r="AX21" s="262" t="str">
        <f>IF(AX1&gt;'Вводные данные'!$F$7,"N",('Вводные данные'!AW340))</f>
        <v>N</v>
      </c>
      <c r="AY21" s="262" t="str">
        <f>IF(AY1&gt;'Вводные данные'!$F$7,"N",('Вводные данные'!AX340))</f>
        <v>N</v>
      </c>
      <c r="AZ21" s="262" t="str">
        <f>IF(AZ1&gt;'Вводные данные'!$F$7,"N",('Вводные данные'!AY340))</f>
        <v>N</v>
      </c>
      <c r="BA21" s="262" t="str">
        <f>IF(BA1&gt;'Вводные данные'!$F$7,"N",('Вводные данные'!AZ340))</f>
        <v>N</v>
      </c>
      <c r="BB21" s="262" t="str">
        <f>IF(BB1&gt;'Вводные данные'!$F$7,"N",('Вводные данные'!BA340))</f>
        <v>N</v>
      </c>
      <c r="BC21" s="262" t="str">
        <f>IF(BC1&gt;'Вводные данные'!$F$7,"N",('Вводные данные'!BB340))</f>
        <v>N</v>
      </c>
      <c r="BD21" s="262" t="str">
        <f>IF(BD1&gt;'Вводные данные'!$F$7,"N",('Вводные данные'!BC340))</f>
        <v>N</v>
      </c>
      <c r="BE21" s="262" t="str">
        <f>IF(BE1&gt;'Вводные данные'!$F$7,"N",('Вводные данные'!BD340))</f>
        <v>N</v>
      </c>
      <c r="BF21" s="262" t="str">
        <f>IF(BF1&gt;'Вводные данные'!$F$7,"N",('Вводные данные'!BE340))</f>
        <v>N</v>
      </c>
      <c r="BG21" s="262" t="str">
        <f>IF(BG1&gt;'Вводные данные'!$F$7,"N",('Вводные данные'!BF340))</f>
        <v>N</v>
      </c>
      <c r="BH21" s="262" t="str">
        <f>IF(BH1&gt;'Вводные данные'!$F$7,"N",('Вводные данные'!BG340))</f>
        <v>N</v>
      </c>
      <c r="BI21" s="262" t="str">
        <f>IF(BI1&gt;'Вводные данные'!$F$7,"N",('Вводные данные'!BH340))</f>
        <v>N</v>
      </c>
      <c r="BJ21" s="262" t="str">
        <f>IF(BJ1&gt;'Вводные данные'!$F$7,"N",('Вводные данные'!BI340))</f>
        <v>N</v>
      </c>
      <c r="BK21" s="262" t="str">
        <f>IF(BK1&gt;'Вводные данные'!$F$7,"N",('Вводные данные'!BJ340))</f>
        <v>N</v>
      </c>
      <c r="BL21" s="262" t="str">
        <f>IF(BL1&gt;'Вводные данные'!$F$7,"N",('Вводные данные'!BK340))</f>
        <v>N</v>
      </c>
      <c r="BM21" s="262" t="str">
        <f>IF(BM1&gt;'Вводные данные'!$F$7,"N",('Вводные данные'!BL340))</f>
        <v>N</v>
      </c>
      <c r="BN21" s="262" t="str">
        <f>IF(BN1&gt;'Вводные данные'!$F$7,"N",('Вводные данные'!BM340))</f>
        <v>N</v>
      </c>
      <c r="BO21" s="262" t="str">
        <f>IF(BO1&gt;'Вводные данные'!$F$7,"N",('Вводные данные'!BN340))</f>
        <v>N</v>
      </c>
      <c r="BP21" s="262" t="str">
        <f>IF(BP1&gt;'Вводные данные'!$F$7,"N",('Вводные данные'!BO340))</f>
        <v>N</v>
      </c>
      <c r="BQ21" s="262" t="str">
        <f>IF(BQ1&gt;'Вводные данные'!$F$7,"N",('Вводные данные'!BP340))</f>
        <v>N</v>
      </c>
      <c r="BR21" s="262" t="str">
        <f>IF(BR1&gt;'Вводные данные'!$F$7,"N",('Вводные данные'!BQ340))</f>
        <v>N</v>
      </c>
      <c r="BS21" s="262" t="str">
        <f>IF(BS1&gt;'Вводные данные'!$F$7,"N",('Вводные данные'!BR340))</f>
        <v>N</v>
      </c>
      <c r="BT21" s="262" t="str">
        <f>IF(BT1&gt;'Вводные данные'!$F$7,"N",('Вводные данные'!BS340))</f>
        <v>N</v>
      </c>
      <c r="BU21" s="262" t="str">
        <f>IF(BU1&gt;'Вводные данные'!$F$7,"N",('Вводные данные'!BT340))</f>
        <v>N</v>
      </c>
      <c r="BV21" s="262" t="str">
        <f>IF(BV1&gt;'Вводные данные'!$F$7,"N",('Вводные данные'!BU340))</f>
        <v>N</v>
      </c>
      <c r="BW21" s="262" t="str">
        <f>IF(BW1&gt;'Вводные данные'!$F$7,"N",('Вводные данные'!BV340))</f>
        <v>N</v>
      </c>
      <c r="BX21" s="262" t="str">
        <f>IF(BX1&gt;'Вводные данные'!$F$7,"N",('Вводные данные'!BW340))</f>
        <v>N</v>
      </c>
      <c r="BY21" s="262" t="str">
        <f>IF(BY1&gt;'Вводные данные'!$F$7,"N",('Вводные данные'!BX340))</f>
        <v>N</v>
      </c>
      <c r="BZ21" s="262" t="str">
        <f>IF(BZ1&gt;'Вводные данные'!$F$7,"N",('Вводные данные'!BY340))</f>
        <v>N</v>
      </c>
      <c r="CA21" s="262" t="str">
        <f>IF(CA1&gt;'Вводные данные'!$F$7,"N",('Вводные данные'!BZ340))</f>
        <v>N</v>
      </c>
      <c r="CB21" s="262" t="str">
        <f>IF(CB1&gt;'Вводные данные'!$F$7,"N",('Вводные данные'!CA340))</f>
        <v>N</v>
      </c>
      <c r="CC21" s="262" t="str">
        <f>IF(CC1&gt;'Вводные данные'!$F$7,"N",('Вводные данные'!CB340))</f>
        <v>N</v>
      </c>
      <c r="CD21" s="262" t="str">
        <f>IF(CD1&gt;'Вводные данные'!$F$7,"N",('Вводные данные'!CC340))</f>
        <v>N</v>
      </c>
      <c r="CE21" s="262" t="str">
        <f>IF(CE1&gt;'Вводные данные'!$F$7,"N",('Вводные данные'!CD340))</f>
        <v>N</v>
      </c>
      <c r="CF21" s="262" t="str">
        <f>IF(CF1&gt;'Вводные данные'!$F$7,"N",('Вводные данные'!CE340))</f>
        <v>N</v>
      </c>
      <c r="CG21" s="262" t="str">
        <f>IF(CG1&gt;'Вводные данные'!$F$7,"N",('Вводные данные'!CF340))</f>
        <v>N</v>
      </c>
      <c r="CH21" s="262" t="str">
        <f>IF(CH1&gt;'Вводные данные'!$F$7,"N",('Вводные данные'!CG340))</f>
        <v>N</v>
      </c>
      <c r="CI21" s="262" t="str">
        <f>IF(CI1&gt;'Вводные данные'!$F$7,"N",('Вводные данные'!CH340))</f>
        <v>N</v>
      </c>
      <c r="CJ21" s="262" t="str">
        <f>IF(CJ1&gt;'Вводные данные'!$F$7,"N",('Вводные данные'!CI340))</f>
        <v>N</v>
      </c>
      <c r="CK21" s="262" t="str">
        <f>IF(CK1&gt;'Вводные данные'!$F$7,"N",('Вводные данные'!CJ340))</f>
        <v>N</v>
      </c>
      <c r="CL21" s="262" t="str">
        <f>IF(CL1&gt;'Вводные данные'!$F$7,"N",('Вводные данные'!CK340))</f>
        <v>N</v>
      </c>
      <c r="CM21" s="262" t="str">
        <f>IF(CM1&gt;'Вводные данные'!$F$7,"N",('Вводные данные'!CL340))</f>
        <v>N</v>
      </c>
      <c r="CN21" s="262" t="str">
        <f>IF(CN1&gt;'Вводные данные'!$F$7,"N",('Вводные данные'!CM340))</f>
        <v>N</v>
      </c>
      <c r="CO21" s="262" t="str">
        <f>IF(CO1&gt;'Вводные данные'!$F$7,"N",('Вводные данные'!CN340))</f>
        <v>N</v>
      </c>
      <c r="CP21" s="262" t="str">
        <f>IF(CP1&gt;'Вводные данные'!$F$7,"N",('Вводные данные'!CO340))</f>
        <v>N</v>
      </c>
      <c r="CQ21" s="262" t="str">
        <f>IF(CQ1&gt;'Вводные данные'!$F$7,"N",('Вводные данные'!CP340))</f>
        <v>N</v>
      </c>
      <c r="CR21" s="262" t="str">
        <f>IF(CR1&gt;'Вводные данные'!$F$7,"N",('Вводные данные'!CQ340))</f>
        <v>N</v>
      </c>
      <c r="CS21" s="262" t="str">
        <f>IF(CS1&gt;'Вводные данные'!$F$7,"N",('Вводные данные'!CR340))</f>
        <v>N</v>
      </c>
      <c r="CT21" s="262" t="str">
        <f>IF(CT1&gt;'Вводные данные'!$F$7,"N",('Вводные данные'!CS340))</f>
        <v>N</v>
      </c>
      <c r="CU21" s="262" t="str">
        <f>IF(CU1&gt;'Вводные данные'!$F$7,"N",('Вводные данные'!CT340))</f>
        <v>N</v>
      </c>
      <c r="CV21" s="262" t="str">
        <f>IF(CV1&gt;'Вводные данные'!$F$7,"N",('Вводные данные'!CU340))</f>
        <v>N</v>
      </c>
      <c r="CW21" s="262" t="str">
        <f>IF(CW1&gt;'Вводные данные'!$F$7,"N",('Вводные данные'!CV340))</f>
        <v>N</v>
      </c>
      <c r="CX21" s="262" t="str">
        <f>IF(CX1&gt;'Вводные данные'!$F$7,"N",('Вводные данные'!CW340))</f>
        <v>N</v>
      </c>
      <c r="CY21" s="262" t="str">
        <f>IF(CY1&gt;'Вводные данные'!$F$7,"N",('Вводные данные'!CX340))</f>
        <v>N</v>
      </c>
      <c r="CZ21" s="262" t="str">
        <f>IF(CZ1&gt;'Вводные данные'!$F$7,"N",('Вводные данные'!CY340))</f>
        <v>N</v>
      </c>
      <c r="DA21" s="262" t="str">
        <f>IF(DA1&gt;'Вводные данные'!$F$7,"N",('Вводные данные'!CZ340))</f>
        <v>N</v>
      </c>
      <c r="DB21" s="262" t="str">
        <f>IF(DB1&gt;'Вводные данные'!$F$7,"N",('Вводные данные'!DA340))</f>
        <v>N</v>
      </c>
      <c r="DC21" s="262" t="str">
        <f>IF(DC1&gt;'Вводные данные'!$F$7,"N",('Вводные данные'!DB340))</f>
        <v>N</v>
      </c>
      <c r="DD21" s="262" t="str">
        <f>IF(DD1&gt;'Вводные данные'!$F$7,"N",('Вводные данные'!DC340))</f>
        <v>N</v>
      </c>
      <c r="DE21" s="262" t="str">
        <f>IF(DE1&gt;'Вводные данные'!$F$7,"N",('Вводные данные'!DD340))</f>
        <v>N</v>
      </c>
      <c r="DF21" s="262" t="str">
        <f>IF(DF1&gt;'Вводные данные'!$F$7,"N",('Вводные данные'!DE340))</f>
        <v>N</v>
      </c>
      <c r="DG21" s="262" t="str">
        <f>IF(DG1&gt;'Вводные данные'!$F$7,"N",('Вводные данные'!DF340))</f>
        <v>N</v>
      </c>
      <c r="DH21" s="262" t="str">
        <f>IF(DH1&gt;'Вводные данные'!$F$7,"N",('Вводные данные'!DG340))</f>
        <v>N</v>
      </c>
      <c r="DI21" s="262" t="str">
        <f>IF(DI1&gt;'Вводные данные'!$F$7,"N",('Вводные данные'!DH340))</f>
        <v>N</v>
      </c>
      <c r="DJ21" s="262" t="str">
        <f>IF(DJ1&gt;'Вводные данные'!$F$7,"N",('Вводные данные'!DI340))</f>
        <v>N</v>
      </c>
      <c r="DK21" s="262" t="str">
        <f>IF(DK1&gt;'Вводные данные'!$F$7,"N",('Вводные данные'!DJ340))</f>
        <v>N</v>
      </c>
      <c r="DL21" s="262" t="str">
        <f>IF(DL1&gt;'Вводные данные'!$F$7,"N",('Вводные данные'!DK340))</f>
        <v>N</v>
      </c>
      <c r="DM21" s="262" t="str">
        <f>IF(DM1&gt;'Вводные данные'!$F$7,"N",('Вводные данные'!DL340))</f>
        <v>N</v>
      </c>
      <c r="DN21" s="262" t="str">
        <f>IF(DN1&gt;'Вводные данные'!$F$7,"N",('Вводные данные'!DM340))</f>
        <v>N</v>
      </c>
      <c r="DO21" s="262" t="str">
        <f>IF(DO1&gt;'Вводные данные'!$F$7,"N",('Вводные данные'!DN340))</f>
        <v>N</v>
      </c>
      <c r="DP21" s="262" t="str">
        <f>IF(DP1&gt;'Вводные данные'!$F$7,"N",('Вводные данные'!DO340))</f>
        <v>N</v>
      </c>
      <c r="DQ21" s="262" t="str">
        <f>IF(DQ1&gt;'Вводные данные'!$F$7,"N",('Вводные данные'!DP340))</f>
        <v>N</v>
      </c>
      <c r="DR21" s="262" t="str">
        <f>IF(DR1&gt;'Вводные данные'!$F$7,"N",('Вводные данные'!DQ340))</f>
        <v>N</v>
      </c>
      <c r="DS21" s="262" t="str">
        <f>IF(DS1&gt;'Вводные данные'!$F$7,"N",('Вводные данные'!DR340))</f>
        <v>N</v>
      </c>
      <c r="DT21" s="262" t="str">
        <f>IF(DT1&gt;'Вводные данные'!$F$7,"N",('Вводные данные'!DS340))</f>
        <v>N</v>
      </c>
      <c r="DU21" s="262" t="str">
        <f>IF(DU1&gt;'Вводные данные'!$F$7,"N",('Вводные данные'!DT340))</f>
        <v>N</v>
      </c>
      <c r="DV21" s="262" t="str">
        <f>IF(DV1&gt;'Вводные данные'!$F$7,"N",('Вводные данные'!DU340))</f>
        <v>N</v>
      </c>
      <c r="DW21" s="262" t="str">
        <f>IF(DW1&gt;'Вводные данные'!$F$7,"N",('Вводные данные'!DV340))</f>
        <v>N</v>
      </c>
      <c r="DX21" s="262" t="str">
        <f>IF(DX1&gt;'Вводные данные'!$F$7,"N",('Вводные данные'!DW340))</f>
        <v>N</v>
      </c>
      <c r="DY21" s="262" t="str">
        <f>IF(DY1&gt;'Вводные данные'!$F$7,"N",('Вводные данные'!DX340))</f>
        <v>N</v>
      </c>
      <c r="DZ21" s="262" t="str">
        <f>IF(DZ1&gt;'Вводные данные'!$F$7,"N",('Вводные данные'!DY340))</f>
        <v>N</v>
      </c>
      <c r="EA21" s="262" t="str">
        <f>IF(EA1&gt;'Вводные данные'!$F$7,"N",('Вводные данные'!DZ340))</f>
        <v>N</v>
      </c>
      <c r="EB21" s="262" t="str">
        <f>IF(EB1&gt;'Вводные данные'!$F$7,"N",('Вводные данные'!EA340))</f>
        <v>N</v>
      </c>
      <c r="EC21" s="262" t="str">
        <f>IF(EC1&gt;'Вводные данные'!$F$7,"N",('Вводные данные'!EB340))</f>
        <v>N</v>
      </c>
      <c r="ED21" s="262" t="str">
        <f>IF(ED1&gt;'Вводные данные'!$F$7,"N",('Вводные данные'!EC340))</f>
        <v>N</v>
      </c>
      <c r="EE21" s="262" t="str">
        <f>IF(EE1&gt;'Вводные данные'!$F$7,"N",('Вводные данные'!ED340))</f>
        <v>N</v>
      </c>
      <c r="EF21" s="262" t="str">
        <f>IF(EF1&gt;'Вводные данные'!$F$7,"N",('Вводные данные'!EE340))</f>
        <v>N</v>
      </c>
      <c r="EG21" s="262" t="str">
        <f>IF(EG1&gt;'Вводные данные'!$F$7,"N",('Вводные данные'!EF340))</f>
        <v>N</v>
      </c>
      <c r="EH21" s="262" t="str">
        <f>IF(EH1&gt;'Вводные данные'!$F$7,"N",('Вводные данные'!EG340))</f>
        <v>N</v>
      </c>
      <c r="EI21" s="262" t="str">
        <f>IF(EI1&gt;'Вводные данные'!$F$7,"N",('Вводные данные'!EH340))</f>
        <v>N</v>
      </c>
      <c r="EJ21" s="262" t="str">
        <f>IF(EJ1&gt;'Вводные данные'!$F$7,"N",('Вводные данные'!EI340))</f>
        <v>N</v>
      </c>
      <c r="EK21" s="262" t="str">
        <f>IF(EK1&gt;'Вводные данные'!$F$7,"N",('Вводные данные'!EJ340))</f>
        <v>N</v>
      </c>
      <c r="EL21" s="262" t="str">
        <f>IF(EL1&gt;'Вводные данные'!$F$7,"N",('Вводные данные'!EK340))</f>
        <v>N</v>
      </c>
      <c r="EM21" s="262" t="str">
        <f>IF(EM1&gt;'Вводные данные'!$F$7,"N",('Вводные данные'!EL340))</f>
        <v>N</v>
      </c>
      <c r="EN21" s="262" t="str">
        <f>IF(EN1&gt;'Вводные данные'!$F$7,"N",('Вводные данные'!EM340))</f>
        <v>N</v>
      </c>
      <c r="EO21" s="262" t="str">
        <f>IF(EO1&gt;'Вводные данные'!$F$7,"N",('Вводные данные'!EN340))</f>
        <v>N</v>
      </c>
      <c r="EP21" s="262" t="str">
        <f>IF(EP1&gt;'Вводные данные'!$F$7,"N",('Вводные данные'!EO340))</f>
        <v>N</v>
      </c>
      <c r="EQ21" s="262" t="str">
        <f>IF(EQ1&gt;'Вводные данные'!$F$7,"N",('Вводные данные'!EP340))</f>
        <v>N</v>
      </c>
      <c r="ER21" s="262" t="str">
        <f>IF(ER1&gt;'Вводные данные'!$F$7,"N",('Вводные данные'!EQ340))</f>
        <v>N</v>
      </c>
      <c r="ES21" s="262" t="str">
        <f>IF(ES1&gt;'Вводные данные'!$F$7,"N",('Вводные данные'!ER340))</f>
        <v>N</v>
      </c>
      <c r="ET21" s="262" t="str">
        <f>IF(ET1&gt;'Вводные данные'!$F$7,"N",('Вводные данные'!ES340))</f>
        <v>N</v>
      </c>
      <c r="EU21" s="262" t="str">
        <f>IF(EU1&gt;'Вводные данные'!$F$7,"N",('Вводные данные'!ET340))</f>
        <v>N</v>
      </c>
      <c r="EV21" s="262" t="str">
        <f>IF(EV1&gt;'Вводные данные'!$F$7,"N",('Вводные данные'!EU340))</f>
        <v>N</v>
      </c>
      <c r="EW21" s="262" t="str">
        <f>IF(EW1&gt;'Вводные данные'!$F$7,"N",('Вводные данные'!EV340))</f>
        <v>N</v>
      </c>
    </row>
    <row r="22" spans="2:153" s="58" customFormat="1" ht="15" customHeight="1" x14ac:dyDescent="0.25">
      <c r="B22" s="272" t="s">
        <v>75</v>
      </c>
      <c r="C22" s="242">
        <f t="shared" si="0"/>
        <v>0</v>
      </c>
      <c r="D22" s="242">
        <f>IF(D1&gt;'Вводные данные'!$F$7,"N",(IF(D5=0,0,'Вводные данные'!$G$295)+SUM('Вводные данные'!$G$290:$G$294)))</f>
        <v>0</v>
      </c>
      <c r="E22" s="242">
        <f>IF(E1&gt;'Вводные данные'!$F$7,"N",(IF(E5=0,0,'Вводные данные'!$G$295)+SUM('Вводные данные'!$G$290:$G$294)))</f>
        <v>0</v>
      </c>
      <c r="F22" s="242">
        <f>IF(F1&gt;'Вводные данные'!$F$7,"N",(IF(F5=0,0,'Вводные данные'!$G$295)+SUM('Вводные данные'!$G$290:$G$294)))</f>
        <v>0</v>
      </c>
      <c r="G22" s="242">
        <f>IF(G1&gt;'Вводные данные'!$F$7,"N",(IF(G5=0,0,'Вводные данные'!$G$295)+SUM('Вводные данные'!$G$290:$G$294)))</f>
        <v>0</v>
      </c>
      <c r="H22" s="242">
        <f>IF(H1&gt;'Вводные данные'!$F$7,"N",(IF(H5=0,0,'Вводные данные'!$G$295)+SUM('Вводные данные'!$G$290:$G$294)))</f>
        <v>0</v>
      </c>
      <c r="I22" s="242">
        <f>IF(I1&gt;'Вводные данные'!$F$7,"N",(IF(I5=0,0,'Вводные данные'!$G$295)+SUM('Вводные данные'!$G$290:$G$294)))</f>
        <v>0</v>
      </c>
      <c r="J22" s="242">
        <f>IF(J1&gt;'Вводные данные'!$F$7,"N",(IF(J5=0,0,'Вводные данные'!$G$295)+SUM('Вводные данные'!$G$290:$G$294)))</f>
        <v>0</v>
      </c>
      <c r="K22" s="242">
        <f>IF(K1&gt;'Вводные данные'!$F$7,"N",(IF(K5=0,0,'Вводные данные'!$G$295)+SUM('Вводные данные'!$G$290:$G$294)))</f>
        <v>0</v>
      </c>
      <c r="L22" s="242">
        <f>IF(L1&gt;'Вводные данные'!$F$7,"N",(IF(L5=0,0,'Вводные данные'!$G$295)+SUM('Вводные данные'!$G$290:$G$294)))</f>
        <v>0</v>
      </c>
      <c r="M22" s="262">
        <f>IF(M1&gt;'Вводные данные'!$F$7,"N",(IF(M5=0,0,'Вводные данные'!$G$295)+SUM('Вводные данные'!$G$290:$G$294)))</f>
        <v>0</v>
      </c>
      <c r="N22" s="262">
        <f>IF(N1&gt;'Вводные данные'!$F$7,"N",(IF(N5=0,0,'Вводные данные'!$G$295)+SUM('Вводные данные'!$G$290:$G$294)))</f>
        <v>0</v>
      </c>
      <c r="O22" s="262">
        <f>IF(O1&gt;'Вводные данные'!$F$7,"N",(IF(O5=0,0,'Вводные данные'!$G$295)+SUM('Вводные данные'!$G$290:$G$294)))</f>
        <v>0</v>
      </c>
      <c r="P22" s="262">
        <f>IF(P1&gt;'Вводные данные'!$F$7,"N",(IF(P5=0,0,'Вводные данные'!$G$295)+SUM('Вводные данные'!$G$290:$G$294)))</f>
        <v>0</v>
      </c>
      <c r="Q22" s="262">
        <f>IF(Q1&gt;'Вводные данные'!$F$7,"N",(IF(Q5=0,0,'Вводные данные'!$G$295)+SUM('Вводные данные'!$G$290:$G$294)))</f>
        <v>0</v>
      </c>
      <c r="R22" s="262">
        <f>IF(R1&gt;'Вводные данные'!$F$7,"N",(IF(R5=0,0,'Вводные данные'!$G$295)+SUM('Вводные данные'!$G$290:$G$294)))</f>
        <v>0</v>
      </c>
      <c r="S22" s="262">
        <f>IF(S1&gt;'Вводные данные'!$F$7,"N",(IF(S5=0,0,'Вводные данные'!$G$295)+SUM('Вводные данные'!$G$290:$G$294)))</f>
        <v>0</v>
      </c>
      <c r="T22" s="262">
        <f>IF(T1&gt;'Вводные данные'!$F$7,"N",(IF(T5=0,0,'Вводные данные'!$G$295)+SUM('Вводные данные'!$G$290:$G$294)))</f>
        <v>0</v>
      </c>
      <c r="U22" s="262">
        <f>IF(U1&gt;'Вводные данные'!$F$7,"N",(IF(U5=0,0,'Вводные данные'!$G$295)+SUM('Вводные данные'!$G$290:$G$294)))</f>
        <v>0</v>
      </c>
      <c r="V22" s="262">
        <f>IF(V1&gt;'Вводные данные'!$F$7,"N",(IF(V5=0,0,'Вводные данные'!$G$295)+SUM('Вводные данные'!$G$290:$G$294)))</f>
        <v>0</v>
      </c>
      <c r="W22" s="262">
        <f>IF(W1&gt;'Вводные данные'!$F$7,"N",(IF(W5=0,0,'Вводные данные'!$G$295)+SUM('Вводные данные'!$G$290:$G$294)))</f>
        <v>0</v>
      </c>
      <c r="X22" s="262" t="str">
        <f>IF(X1&gt;'Вводные данные'!$F$7,"N",(IF(X5=0,0,'Вводные данные'!$G$295)+SUM('Вводные данные'!$G$290:$G$294)))</f>
        <v>N</v>
      </c>
      <c r="Y22" s="262" t="str">
        <f>IF(Y1&gt;'Вводные данные'!$F$7,"N",(IF(Y5=0,0,'Вводные данные'!$G$295)+SUM('Вводные данные'!$G$290:$G$294)))</f>
        <v>N</v>
      </c>
      <c r="Z22" s="262" t="str">
        <f>IF(Z1&gt;'Вводные данные'!$F$7,"N",(IF(Z5=0,0,'Вводные данные'!$G$295)+SUM('Вводные данные'!$G$290:$G$294)))</f>
        <v>N</v>
      </c>
      <c r="AA22" s="262" t="str">
        <f>IF(AA1&gt;'Вводные данные'!$F$7,"N",(IF(AA5=0,0,'Вводные данные'!$G$295)+SUM('Вводные данные'!$G$290:$G$294)))</f>
        <v>N</v>
      </c>
      <c r="AB22" s="262" t="str">
        <f>IF(AB1&gt;'Вводные данные'!$F$7,"N",(IF(AB5=0,0,'Вводные данные'!$G$295)+SUM('Вводные данные'!$G$290:$G$294)))</f>
        <v>N</v>
      </c>
      <c r="AC22" s="262" t="str">
        <f>IF(AC1&gt;'Вводные данные'!$F$7,"N",(IF(AC5=0,0,'Вводные данные'!$G$295)+SUM('Вводные данные'!$G$290:$G$294)))</f>
        <v>N</v>
      </c>
      <c r="AD22" s="262" t="str">
        <f>IF(AD1&gt;'Вводные данные'!$F$7,"N",(IF(AD5=0,0,'Вводные данные'!$G$295)+SUM('Вводные данные'!$G$290:$G$294)))</f>
        <v>N</v>
      </c>
      <c r="AE22" s="262" t="str">
        <f>IF(AE1&gt;'Вводные данные'!$F$7,"N",(IF(AE5=0,0,'Вводные данные'!$G$295)+SUM('Вводные данные'!$G$290:$G$294)))</f>
        <v>N</v>
      </c>
      <c r="AF22" s="262" t="str">
        <f>IF(AF1&gt;'Вводные данные'!$F$7,"N",(IF(AF5=0,0,'Вводные данные'!$G$295)+SUM('Вводные данные'!$G$290:$G$294)))</f>
        <v>N</v>
      </c>
      <c r="AG22" s="262" t="str">
        <f>IF(AG1&gt;'Вводные данные'!$F$7,"N",(IF(AG5=0,0,'Вводные данные'!$G$295)+SUM('Вводные данные'!$G$290:$G$294)))</f>
        <v>N</v>
      </c>
      <c r="AH22" s="262" t="str">
        <f>IF(AH1&gt;'Вводные данные'!$F$7,"N",(IF(AH5=0,0,'Вводные данные'!$G$295)+SUM('Вводные данные'!$G$290:$G$294)))</f>
        <v>N</v>
      </c>
      <c r="AI22" s="262" t="str">
        <f>IF(AI1&gt;'Вводные данные'!$F$7,"N",(IF(AI5=0,0,'Вводные данные'!$G$295)+SUM('Вводные данные'!$G$290:$G$294)))</f>
        <v>N</v>
      </c>
      <c r="AJ22" s="262" t="str">
        <f>IF(AJ1&gt;'Вводные данные'!$F$7,"N",(IF(AJ5=0,0,'Вводные данные'!$G$295)+SUM('Вводные данные'!$G$290:$G$294)))</f>
        <v>N</v>
      </c>
      <c r="AK22" s="262" t="str">
        <f>IF(AK1&gt;'Вводные данные'!$F$7,"N",(IF(AK5=0,0,'Вводные данные'!$G$295)+SUM('Вводные данные'!$G$290:$G$294)))</f>
        <v>N</v>
      </c>
      <c r="AL22" s="262" t="str">
        <f>IF(AL1&gt;'Вводные данные'!$F$7,"N",(IF(AL5=0,0,'Вводные данные'!$G$295)+SUM('Вводные данные'!$G$290:$G$294)))</f>
        <v>N</v>
      </c>
      <c r="AM22" s="262" t="str">
        <f>IF(AM1&gt;'Вводные данные'!$F$7,"N",(IF(AM5=0,0,'Вводные данные'!$G$295)+SUM('Вводные данные'!$G$290:$G$294)))</f>
        <v>N</v>
      </c>
      <c r="AN22" s="262" t="str">
        <f>IF(AN1&gt;'Вводные данные'!$F$7,"N",(IF(AN5=0,0,'Вводные данные'!$G$295)+SUM('Вводные данные'!$G$290:$G$294)))</f>
        <v>N</v>
      </c>
      <c r="AO22" s="262" t="str">
        <f>IF(AO1&gt;'Вводные данные'!$F$7,"N",(IF(AO5=0,0,'Вводные данные'!$G$295)+SUM('Вводные данные'!$G$290:$G$294)))</f>
        <v>N</v>
      </c>
      <c r="AP22" s="262" t="str">
        <f>IF(AP1&gt;'Вводные данные'!$F$7,"N",(IF(AP5=0,0,'Вводные данные'!$G$295)+SUM('Вводные данные'!$G$290:$G$294)))</f>
        <v>N</v>
      </c>
      <c r="AQ22" s="262" t="str">
        <f>IF(AQ1&gt;'Вводные данные'!$F$7,"N",(IF(AQ5=0,0,'Вводные данные'!$G$295)+SUM('Вводные данные'!$G$290:$G$294)))</f>
        <v>N</v>
      </c>
      <c r="AR22" s="262" t="str">
        <f>IF(AR1&gt;'Вводные данные'!$F$7,"N",(IF(AR5=0,0,'Вводные данные'!$G$295)+SUM('Вводные данные'!$G$290:$G$294)))</f>
        <v>N</v>
      </c>
      <c r="AS22" s="262" t="str">
        <f>IF(AS1&gt;'Вводные данные'!$F$7,"N",(IF(AS5=0,0,'Вводные данные'!$G$295)+SUM('Вводные данные'!$G$290:$G$294)))</f>
        <v>N</v>
      </c>
      <c r="AT22" s="262" t="str">
        <f>IF(AT1&gt;'Вводные данные'!$F$7,"N",(IF(AT5=0,0,'Вводные данные'!$G$295)+SUM('Вводные данные'!$G$290:$G$294)))</f>
        <v>N</v>
      </c>
      <c r="AU22" s="262" t="str">
        <f>IF(AU1&gt;'Вводные данные'!$F$7,"N",(IF(AU5=0,0,'Вводные данные'!$G$295)+SUM('Вводные данные'!$G$290:$G$294)))</f>
        <v>N</v>
      </c>
      <c r="AV22" s="262" t="str">
        <f>IF(AV1&gt;'Вводные данные'!$F$7,"N",(IF(AV5=0,0,'Вводные данные'!$G$295)+SUM('Вводные данные'!$G$290:$G$294)))</f>
        <v>N</v>
      </c>
      <c r="AW22" s="262" t="str">
        <f>IF(AW1&gt;'Вводные данные'!$F$7,"N",(IF(AW5=0,0,'Вводные данные'!$G$295)+SUM('Вводные данные'!$G$290:$G$294)))</f>
        <v>N</v>
      </c>
      <c r="AX22" s="262" t="str">
        <f>IF(AX1&gt;'Вводные данные'!$F$7,"N",(IF(AX5=0,0,'Вводные данные'!$G$295)+SUM('Вводные данные'!$G$290:$G$294)))</f>
        <v>N</v>
      </c>
      <c r="AY22" s="262" t="str">
        <f>IF(AY1&gt;'Вводные данные'!$F$7,"N",(IF(AY5=0,0,'Вводные данные'!$G$295)+SUM('Вводные данные'!$G$290:$G$294)))</f>
        <v>N</v>
      </c>
      <c r="AZ22" s="262" t="str">
        <f>IF(AZ1&gt;'Вводные данные'!$F$7,"N",(IF(AZ5=0,0,'Вводные данные'!$G$295)+SUM('Вводные данные'!$G$290:$G$294)))</f>
        <v>N</v>
      </c>
      <c r="BA22" s="262" t="str">
        <f>IF(BA1&gt;'Вводные данные'!$F$7,"N",(IF(BA5=0,0,'Вводные данные'!$G$295)+SUM('Вводные данные'!$G$290:$G$294)))</f>
        <v>N</v>
      </c>
      <c r="BB22" s="262" t="str">
        <f>IF(BB1&gt;'Вводные данные'!$F$7,"N",(IF(BB5=0,0,'Вводные данные'!$G$295)+SUM('Вводные данные'!$G$290:$G$294)))</f>
        <v>N</v>
      </c>
      <c r="BC22" s="262" t="str">
        <f>IF(BC1&gt;'Вводные данные'!$F$7,"N",(IF(BC5=0,0,'Вводные данные'!$G$295)+SUM('Вводные данные'!$G$290:$G$294)))</f>
        <v>N</v>
      </c>
      <c r="BD22" s="262" t="str">
        <f>IF(BD1&gt;'Вводные данные'!$F$7,"N",(IF(BD5=0,0,'Вводные данные'!$G$295)+SUM('Вводные данные'!$G$290:$G$294)))</f>
        <v>N</v>
      </c>
      <c r="BE22" s="262" t="str">
        <f>IF(BE1&gt;'Вводные данные'!$F$7,"N",(IF(BE5=0,0,'Вводные данные'!$G$295)+SUM('Вводные данные'!$G$290:$G$294)))</f>
        <v>N</v>
      </c>
      <c r="BF22" s="262" t="str">
        <f>IF(BF1&gt;'Вводные данные'!$F$7,"N",(IF(BF5=0,0,'Вводные данные'!$G$295)+SUM('Вводные данные'!$G$290:$G$294)))</f>
        <v>N</v>
      </c>
      <c r="BG22" s="262" t="str">
        <f>IF(BG1&gt;'Вводные данные'!$F$7,"N",(IF(BG5=0,0,'Вводные данные'!$G$295)+SUM('Вводные данные'!$G$290:$G$294)))</f>
        <v>N</v>
      </c>
      <c r="BH22" s="262" t="str">
        <f>IF(BH1&gt;'Вводные данные'!$F$7,"N",(IF(BH5=0,0,'Вводные данные'!$G$295)+SUM('Вводные данные'!$G$290:$G$294)))</f>
        <v>N</v>
      </c>
      <c r="BI22" s="262" t="str">
        <f>IF(BI1&gt;'Вводные данные'!$F$7,"N",(IF(BI5=0,0,'Вводные данные'!$G$295)+SUM('Вводные данные'!$G$290:$G$294)))</f>
        <v>N</v>
      </c>
      <c r="BJ22" s="262" t="str">
        <f>IF(BJ1&gt;'Вводные данные'!$F$7,"N",(IF(BJ5=0,0,'Вводные данные'!$G$295)+SUM('Вводные данные'!$G$290:$G$294)))</f>
        <v>N</v>
      </c>
      <c r="BK22" s="262" t="str">
        <f>IF(BK1&gt;'Вводные данные'!$F$7,"N",(IF(BK5=0,0,'Вводные данные'!$G$295)+SUM('Вводные данные'!$G$290:$G$294)))</f>
        <v>N</v>
      </c>
      <c r="BL22" s="262" t="str">
        <f>IF(BL1&gt;'Вводные данные'!$F$7,"N",(IF(BL5=0,0,'Вводные данные'!$G$295)+SUM('Вводные данные'!$G$290:$G$294)))</f>
        <v>N</v>
      </c>
      <c r="BM22" s="262" t="str">
        <f>IF(BM1&gt;'Вводные данные'!$F$7,"N",(IF(BM5=0,0,'Вводные данные'!$G$295)+SUM('Вводные данные'!$G$290:$G$294)))</f>
        <v>N</v>
      </c>
      <c r="BN22" s="262" t="str">
        <f>IF(BN1&gt;'Вводные данные'!$F$7,"N",(IF(BN5=0,0,'Вводные данные'!$G$295)+SUM('Вводные данные'!$G$290:$G$294)))</f>
        <v>N</v>
      </c>
      <c r="BO22" s="262" t="str">
        <f>IF(BO1&gt;'Вводные данные'!$F$7,"N",(IF(BO5=0,0,'Вводные данные'!$G$295)+SUM('Вводные данные'!$G$290:$G$294)))</f>
        <v>N</v>
      </c>
      <c r="BP22" s="262" t="str">
        <f>IF(BP1&gt;'Вводные данные'!$F$7,"N",(IF(BP5=0,0,'Вводные данные'!$G$295)+SUM('Вводные данные'!$G$290:$G$294)))</f>
        <v>N</v>
      </c>
      <c r="BQ22" s="262" t="str">
        <f>IF(BQ1&gt;'Вводные данные'!$F$7,"N",(IF(BQ5=0,0,'Вводные данные'!$G$295)+SUM('Вводные данные'!$G$290:$G$294)))</f>
        <v>N</v>
      </c>
      <c r="BR22" s="262" t="str">
        <f>IF(BR1&gt;'Вводные данные'!$F$7,"N",(IF(BR5=0,0,'Вводные данные'!$G$295)+SUM('Вводные данные'!$G$290:$G$294)))</f>
        <v>N</v>
      </c>
      <c r="BS22" s="262" t="str">
        <f>IF(BS1&gt;'Вводные данные'!$F$7,"N",(IF(BS5=0,0,'Вводные данные'!$G$295)+SUM('Вводные данные'!$G$290:$G$294)))</f>
        <v>N</v>
      </c>
      <c r="BT22" s="262" t="str">
        <f>IF(BT1&gt;'Вводные данные'!$F$7,"N",(IF(BT5=0,0,'Вводные данные'!$G$295)+SUM('Вводные данные'!$G$290:$G$294)))</f>
        <v>N</v>
      </c>
      <c r="BU22" s="262" t="str">
        <f>IF(BU1&gt;'Вводные данные'!$F$7,"N",(IF(BU5=0,0,'Вводные данные'!$G$295)+SUM('Вводные данные'!$G$290:$G$294)))</f>
        <v>N</v>
      </c>
      <c r="BV22" s="262" t="str">
        <f>IF(BV1&gt;'Вводные данные'!$F$7,"N",(IF(BV5=0,0,'Вводные данные'!$G$295)+SUM('Вводные данные'!$G$290:$G$294)))</f>
        <v>N</v>
      </c>
      <c r="BW22" s="262" t="str">
        <f>IF(BW1&gt;'Вводные данные'!$F$7,"N",(IF(BW5=0,0,'Вводные данные'!$G$295)+SUM('Вводные данные'!$G$290:$G$294)))</f>
        <v>N</v>
      </c>
      <c r="BX22" s="262" t="str">
        <f>IF(BX1&gt;'Вводные данные'!$F$7,"N",(IF(BX5=0,0,'Вводные данные'!$G$295)+SUM('Вводные данные'!$G$290:$G$294)))</f>
        <v>N</v>
      </c>
      <c r="BY22" s="262" t="str">
        <f>IF(BY1&gt;'Вводные данные'!$F$7,"N",(IF(BY5=0,0,'Вводные данные'!$G$295)+SUM('Вводные данные'!$G$290:$G$294)))</f>
        <v>N</v>
      </c>
      <c r="BZ22" s="262" t="str">
        <f>IF(BZ1&gt;'Вводные данные'!$F$7,"N",(IF(BZ5=0,0,'Вводные данные'!$G$295)+SUM('Вводные данные'!$G$290:$G$294)))</f>
        <v>N</v>
      </c>
      <c r="CA22" s="262" t="str">
        <f>IF(CA1&gt;'Вводные данные'!$F$7,"N",(IF(CA5=0,0,'Вводные данные'!$G$295)+SUM('Вводные данные'!$G$290:$G$294)))</f>
        <v>N</v>
      </c>
      <c r="CB22" s="262" t="str">
        <f>IF(CB1&gt;'Вводные данные'!$F$7,"N",(IF(CB5=0,0,'Вводные данные'!$G$295)+SUM('Вводные данные'!$G$290:$G$294)))</f>
        <v>N</v>
      </c>
      <c r="CC22" s="262" t="str">
        <f>IF(CC1&gt;'Вводные данные'!$F$7,"N",(IF(CC5=0,0,'Вводные данные'!$G$295)+SUM('Вводные данные'!$G$290:$G$294)))</f>
        <v>N</v>
      </c>
      <c r="CD22" s="262" t="str">
        <f>IF(CD1&gt;'Вводные данные'!$F$7,"N",(IF(CD5=0,0,'Вводные данные'!$G$295)+SUM('Вводные данные'!$G$290:$G$294)))</f>
        <v>N</v>
      </c>
      <c r="CE22" s="262" t="str">
        <f>IF(CE1&gt;'Вводные данные'!$F$7,"N",(IF(CE5=0,0,'Вводные данные'!$G$295)+SUM('Вводные данные'!$G$290:$G$294)))</f>
        <v>N</v>
      </c>
      <c r="CF22" s="262" t="str">
        <f>IF(CF1&gt;'Вводные данные'!$F$7,"N",(IF(CF5=0,0,'Вводные данные'!$G$295)+SUM('Вводные данные'!$G$290:$G$294)))</f>
        <v>N</v>
      </c>
      <c r="CG22" s="262" t="str">
        <f>IF(CG1&gt;'Вводные данные'!$F$7,"N",(IF(CG5=0,0,'Вводные данные'!$G$295)+SUM('Вводные данные'!$G$290:$G$294)))</f>
        <v>N</v>
      </c>
      <c r="CH22" s="262" t="str">
        <f>IF(CH1&gt;'Вводные данные'!$F$7,"N",(IF(CH5=0,0,'Вводные данные'!$G$295)+SUM('Вводные данные'!$G$290:$G$294)))</f>
        <v>N</v>
      </c>
      <c r="CI22" s="262" t="str">
        <f>IF(CI1&gt;'Вводные данные'!$F$7,"N",(IF(CI5=0,0,'Вводные данные'!$G$295)+SUM('Вводные данные'!$G$290:$G$294)))</f>
        <v>N</v>
      </c>
      <c r="CJ22" s="262" t="str">
        <f>IF(CJ1&gt;'Вводные данные'!$F$7,"N",(IF(CJ5=0,0,'Вводные данные'!$G$295)+SUM('Вводные данные'!$G$290:$G$294)))</f>
        <v>N</v>
      </c>
      <c r="CK22" s="262" t="str">
        <f>IF(CK1&gt;'Вводные данные'!$F$7,"N",(IF(CK5=0,0,'Вводные данные'!$G$295)+SUM('Вводные данные'!$G$290:$G$294)))</f>
        <v>N</v>
      </c>
      <c r="CL22" s="262" t="str">
        <f>IF(CL1&gt;'Вводные данные'!$F$7,"N",(IF(CL5=0,0,'Вводные данные'!$G$295)+SUM('Вводные данные'!$G$290:$G$294)))</f>
        <v>N</v>
      </c>
      <c r="CM22" s="262" t="str">
        <f>IF(CM1&gt;'Вводные данные'!$F$7,"N",(IF(CM5=0,0,'Вводные данные'!$G$295)+SUM('Вводные данные'!$G$290:$G$294)))</f>
        <v>N</v>
      </c>
      <c r="CN22" s="262" t="str">
        <f>IF(CN1&gt;'Вводные данные'!$F$7,"N",(IF(CN5=0,0,'Вводные данные'!$G$295)+SUM('Вводные данные'!$G$290:$G$294)))</f>
        <v>N</v>
      </c>
      <c r="CO22" s="262" t="str">
        <f>IF(CO1&gt;'Вводные данные'!$F$7,"N",(IF(CO5=0,0,'Вводные данные'!$G$295)+SUM('Вводные данные'!$G$290:$G$294)))</f>
        <v>N</v>
      </c>
      <c r="CP22" s="262" t="str">
        <f>IF(CP1&gt;'Вводные данные'!$F$7,"N",(IF(CP5=0,0,'Вводные данные'!$G$295)+SUM('Вводные данные'!$G$290:$G$294)))</f>
        <v>N</v>
      </c>
      <c r="CQ22" s="262" t="str">
        <f>IF(CQ1&gt;'Вводные данные'!$F$7,"N",(IF(CQ5=0,0,'Вводные данные'!$G$295)+SUM('Вводные данные'!$G$290:$G$294)))</f>
        <v>N</v>
      </c>
      <c r="CR22" s="262" t="str">
        <f>IF(CR1&gt;'Вводные данные'!$F$7,"N",(IF(CR5=0,0,'Вводные данные'!$G$295)+SUM('Вводные данные'!$G$290:$G$294)))</f>
        <v>N</v>
      </c>
      <c r="CS22" s="262" t="str">
        <f>IF(CS1&gt;'Вводные данные'!$F$7,"N",(IF(CS5=0,0,'Вводные данные'!$G$295)+SUM('Вводные данные'!$G$290:$G$294)))</f>
        <v>N</v>
      </c>
      <c r="CT22" s="262" t="str">
        <f>IF(CT1&gt;'Вводные данные'!$F$7,"N",(IF(CT5=0,0,'Вводные данные'!$G$295)+SUM('Вводные данные'!$G$290:$G$294)))</f>
        <v>N</v>
      </c>
      <c r="CU22" s="262" t="str">
        <f>IF(CU1&gt;'Вводные данные'!$F$7,"N",(IF(CU5=0,0,'Вводные данные'!$G$295)+SUM('Вводные данные'!$G$290:$G$294)))</f>
        <v>N</v>
      </c>
      <c r="CV22" s="262" t="str">
        <f>IF(CV1&gt;'Вводные данные'!$F$7,"N",(IF(CV5=0,0,'Вводные данные'!$G$295)+SUM('Вводные данные'!$G$290:$G$294)))</f>
        <v>N</v>
      </c>
      <c r="CW22" s="262" t="str">
        <f>IF(CW1&gt;'Вводные данные'!$F$7,"N",(IF(CW5=0,0,'Вводные данные'!$G$295)+SUM('Вводные данные'!$G$290:$G$294)))</f>
        <v>N</v>
      </c>
      <c r="CX22" s="262" t="str">
        <f>IF(CX1&gt;'Вводные данные'!$F$7,"N",(IF(CX5=0,0,'Вводные данные'!$G$295)+SUM('Вводные данные'!$G$290:$G$294)))</f>
        <v>N</v>
      </c>
      <c r="CY22" s="262" t="str">
        <f>IF(CY1&gt;'Вводные данные'!$F$7,"N",(IF(CY5=0,0,'Вводные данные'!$G$295)+SUM('Вводные данные'!$G$290:$G$294)))</f>
        <v>N</v>
      </c>
      <c r="CZ22" s="262" t="str">
        <f>IF(CZ1&gt;'Вводные данные'!$F$7,"N",(IF(CZ5=0,0,'Вводные данные'!$G$295)+SUM('Вводные данные'!$G$290:$G$294)))</f>
        <v>N</v>
      </c>
      <c r="DA22" s="262" t="str">
        <f>IF(DA1&gt;'Вводные данные'!$F$7,"N",(IF(DA5=0,0,'Вводные данные'!$G$295)+SUM('Вводные данные'!$G$290:$G$294)))</f>
        <v>N</v>
      </c>
      <c r="DB22" s="262" t="str">
        <f>IF(DB1&gt;'Вводные данные'!$F$7,"N",(IF(DB5=0,0,'Вводные данные'!$G$295)+SUM('Вводные данные'!$G$290:$G$294)))</f>
        <v>N</v>
      </c>
      <c r="DC22" s="262" t="str">
        <f>IF(DC1&gt;'Вводные данные'!$F$7,"N",(IF(DC5=0,0,'Вводные данные'!$G$295)+SUM('Вводные данные'!$G$290:$G$294)))</f>
        <v>N</v>
      </c>
      <c r="DD22" s="262" t="str">
        <f>IF(DD1&gt;'Вводные данные'!$F$7,"N",(IF(DD5=0,0,'Вводные данные'!$G$295)+SUM('Вводные данные'!$G$290:$G$294)))</f>
        <v>N</v>
      </c>
      <c r="DE22" s="262" t="str">
        <f>IF(DE1&gt;'Вводные данные'!$F$7,"N",(IF(DE5=0,0,'Вводные данные'!$G$295)+SUM('Вводные данные'!$G$290:$G$294)))</f>
        <v>N</v>
      </c>
      <c r="DF22" s="262" t="str">
        <f>IF(DF1&gt;'Вводные данные'!$F$7,"N",(IF(DF5=0,0,'Вводные данные'!$G$295)+SUM('Вводные данные'!$G$290:$G$294)))</f>
        <v>N</v>
      </c>
      <c r="DG22" s="262" t="str">
        <f>IF(DG1&gt;'Вводные данные'!$F$7,"N",(IF(DG5=0,0,'Вводные данные'!$G$295)+SUM('Вводные данные'!$G$290:$G$294)))</f>
        <v>N</v>
      </c>
      <c r="DH22" s="262" t="str">
        <f>IF(DH1&gt;'Вводные данные'!$F$7,"N",(IF(DH5=0,0,'Вводные данные'!$G$295)+SUM('Вводные данные'!$G$290:$G$294)))</f>
        <v>N</v>
      </c>
      <c r="DI22" s="262" t="str">
        <f>IF(DI1&gt;'Вводные данные'!$F$7,"N",(IF(DI5=0,0,'Вводные данные'!$G$295)+SUM('Вводные данные'!$G$290:$G$294)))</f>
        <v>N</v>
      </c>
      <c r="DJ22" s="262" t="str">
        <f>IF(DJ1&gt;'Вводные данные'!$F$7,"N",(IF(DJ5=0,0,'Вводные данные'!$G$295)+SUM('Вводные данные'!$G$290:$G$294)))</f>
        <v>N</v>
      </c>
      <c r="DK22" s="262" t="str">
        <f>IF(DK1&gt;'Вводные данные'!$F$7,"N",(IF(DK5=0,0,'Вводные данные'!$G$295)+SUM('Вводные данные'!$G$290:$G$294)))</f>
        <v>N</v>
      </c>
      <c r="DL22" s="262" t="str">
        <f>IF(DL1&gt;'Вводные данные'!$F$7,"N",(IF(DL5=0,0,'Вводные данные'!$G$295)+SUM('Вводные данные'!$G$290:$G$294)))</f>
        <v>N</v>
      </c>
      <c r="DM22" s="262" t="str">
        <f>IF(DM1&gt;'Вводные данные'!$F$7,"N",(IF(DM5=0,0,'Вводные данные'!$G$295)+SUM('Вводные данные'!$G$290:$G$294)))</f>
        <v>N</v>
      </c>
      <c r="DN22" s="262" t="str">
        <f>IF(DN1&gt;'Вводные данные'!$F$7,"N",(IF(DN5=0,0,'Вводные данные'!$G$295)+SUM('Вводные данные'!$G$290:$G$294)))</f>
        <v>N</v>
      </c>
      <c r="DO22" s="262" t="str">
        <f>IF(DO1&gt;'Вводные данные'!$F$7,"N",(IF(DO5=0,0,'Вводные данные'!$G$295)+SUM('Вводные данные'!$G$290:$G$294)))</f>
        <v>N</v>
      </c>
      <c r="DP22" s="262" t="str">
        <f>IF(DP1&gt;'Вводные данные'!$F$7,"N",(IF(DP5=0,0,'Вводные данные'!$G$295)+SUM('Вводные данные'!$G$290:$G$294)))</f>
        <v>N</v>
      </c>
      <c r="DQ22" s="262" t="str">
        <f>IF(DQ1&gt;'Вводные данные'!$F$7,"N",(IF(DQ5=0,0,'Вводные данные'!$G$295)+SUM('Вводные данные'!$G$290:$G$294)))</f>
        <v>N</v>
      </c>
      <c r="DR22" s="262" t="str">
        <f>IF(DR1&gt;'Вводные данные'!$F$7,"N",(IF(DR5=0,0,'Вводные данные'!$G$295)+SUM('Вводные данные'!$G$290:$G$294)))</f>
        <v>N</v>
      </c>
      <c r="DS22" s="262" t="str">
        <f>IF(DS1&gt;'Вводные данные'!$F$7,"N",(IF(DS5=0,0,'Вводные данные'!$G$295)+SUM('Вводные данные'!$G$290:$G$294)))</f>
        <v>N</v>
      </c>
      <c r="DT22" s="262" t="str">
        <f>IF(DT1&gt;'Вводные данные'!$F$7,"N",(IF(DT5=0,0,'Вводные данные'!$G$295)+SUM('Вводные данные'!$G$290:$G$294)))</f>
        <v>N</v>
      </c>
      <c r="DU22" s="262" t="str">
        <f>IF(DU1&gt;'Вводные данные'!$F$7,"N",(IF(DU5=0,0,'Вводные данные'!$G$295)+SUM('Вводные данные'!$G$290:$G$294)))</f>
        <v>N</v>
      </c>
      <c r="DV22" s="262" t="str">
        <f>IF(DV1&gt;'Вводные данные'!$F$7,"N",(IF(DV5=0,0,'Вводные данные'!$G$295)+SUM('Вводные данные'!$G$290:$G$294)))</f>
        <v>N</v>
      </c>
      <c r="DW22" s="262" t="str">
        <f>IF(DW1&gt;'Вводные данные'!$F$7,"N",(IF(DW5=0,0,'Вводные данные'!$G$295)+SUM('Вводные данные'!$G$290:$G$294)))</f>
        <v>N</v>
      </c>
      <c r="DX22" s="262" t="str">
        <f>IF(DX1&gt;'Вводные данные'!$F$7,"N",(IF(DX5=0,0,'Вводные данные'!$G$295)+SUM('Вводные данные'!$G$290:$G$294)))</f>
        <v>N</v>
      </c>
      <c r="DY22" s="262" t="str">
        <f>IF(DY1&gt;'Вводные данные'!$F$7,"N",(IF(DY5=0,0,'Вводные данные'!$G$295)+SUM('Вводные данные'!$G$290:$G$294)))</f>
        <v>N</v>
      </c>
      <c r="DZ22" s="262" t="str">
        <f>IF(DZ1&gt;'Вводные данные'!$F$7,"N",(IF(DZ5=0,0,'Вводные данные'!$G$295)+SUM('Вводные данные'!$G$290:$G$294)))</f>
        <v>N</v>
      </c>
      <c r="EA22" s="262" t="str">
        <f>IF(EA1&gt;'Вводные данные'!$F$7,"N",(IF(EA5=0,0,'Вводные данные'!$G$295)+SUM('Вводные данные'!$G$290:$G$294)))</f>
        <v>N</v>
      </c>
      <c r="EB22" s="262" t="str">
        <f>IF(EB1&gt;'Вводные данные'!$F$7,"N",(IF(EB5=0,0,'Вводные данные'!$G$295)+SUM('Вводные данные'!$G$290:$G$294)))</f>
        <v>N</v>
      </c>
      <c r="EC22" s="262" t="str">
        <f>IF(EC1&gt;'Вводные данные'!$F$7,"N",(IF(EC5=0,0,'Вводные данные'!$G$295)+SUM('Вводные данные'!$G$290:$G$294)))</f>
        <v>N</v>
      </c>
      <c r="ED22" s="262" t="str">
        <f>IF(ED1&gt;'Вводные данные'!$F$7,"N",(IF(ED5=0,0,'Вводные данные'!$G$295)+SUM('Вводные данные'!$G$290:$G$294)))</f>
        <v>N</v>
      </c>
      <c r="EE22" s="262" t="str">
        <f>IF(EE1&gt;'Вводные данные'!$F$7,"N",(IF(EE5=0,0,'Вводные данные'!$G$295)+SUM('Вводные данные'!$G$290:$G$294)))</f>
        <v>N</v>
      </c>
      <c r="EF22" s="262" t="str">
        <f>IF(EF1&gt;'Вводные данные'!$F$7,"N",(IF(EF5=0,0,'Вводные данные'!$G$295)+SUM('Вводные данные'!$G$290:$G$294)))</f>
        <v>N</v>
      </c>
      <c r="EG22" s="262" t="str">
        <f>IF(EG1&gt;'Вводные данные'!$F$7,"N",(IF(EG5=0,0,'Вводные данные'!$G$295)+SUM('Вводные данные'!$G$290:$G$294)))</f>
        <v>N</v>
      </c>
      <c r="EH22" s="262" t="str">
        <f>IF(EH1&gt;'Вводные данные'!$F$7,"N",(IF(EH5=0,0,'Вводные данные'!$G$295)+SUM('Вводные данные'!$G$290:$G$294)))</f>
        <v>N</v>
      </c>
      <c r="EI22" s="262" t="str">
        <f>IF(EI1&gt;'Вводные данные'!$F$7,"N",(IF(EI5=0,0,'Вводные данные'!$G$295)+SUM('Вводные данные'!$G$290:$G$294)))</f>
        <v>N</v>
      </c>
      <c r="EJ22" s="262" t="str">
        <f>IF(EJ1&gt;'Вводные данные'!$F$7,"N",(IF(EJ5=0,0,'Вводные данные'!$G$295)+SUM('Вводные данные'!$G$290:$G$294)))</f>
        <v>N</v>
      </c>
      <c r="EK22" s="262" t="str">
        <f>IF(EK1&gt;'Вводные данные'!$F$7,"N",(IF(EK5=0,0,'Вводные данные'!$G$295)+SUM('Вводные данные'!$G$290:$G$294)))</f>
        <v>N</v>
      </c>
      <c r="EL22" s="262" t="str">
        <f>IF(EL1&gt;'Вводные данные'!$F$7,"N",(IF(EL5=0,0,'Вводные данные'!$G$295)+SUM('Вводные данные'!$G$290:$G$294)))</f>
        <v>N</v>
      </c>
      <c r="EM22" s="262" t="str">
        <f>IF(EM1&gt;'Вводные данные'!$F$7,"N",(IF(EM5=0,0,'Вводные данные'!$G$295)+SUM('Вводные данные'!$G$290:$G$294)))</f>
        <v>N</v>
      </c>
      <c r="EN22" s="262" t="str">
        <f>IF(EN1&gt;'Вводные данные'!$F$7,"N",(IF(EN5=0,0,'Вводные данные'!$G$295)+SUM('Вводные данные'!$G$290:$G$294)))</f>
        <v>N</v>
      </c>
      <c r="EO22" s="262" t="str">
        <f>IF(EO1&gt;'Вводные данные'!$F$7,"N",(IF(EO5=0,0,'Вводные данные'!$G$295)+SUM('Вводные данные'!$G$290:$G$294)))</f>
        <v>N</v>
      </c>
      <c r="EP22" s="262" t="str">
        <f>IF(EP1&gt;'Вводные данные'!$F$7,"N",(IF(EP5=0,0,'Вводные данные'!$G$295)+SUM('Вводные данные'!$G$290:$G$294)))</f>
        <v>N</v>
      </c>
      <c r="EQ22" s="262" t="str">
        <f>IF(EQ1&gt;'Вводные данные'!$F$7,"N",(IF(EQ5=0,0,'Вводные данные'!$G$295)+SUM('Вводные данные'!$G$290:$G$294)))</f>
        <v>N</v>
      </c>
      <c r="ER22" s="262" t="str">
        <f>IF(ER1&gt;'Вводные данные'!$F$7,"N",(IF(ER5=0,0,'Вводные данные'!$G$295)+SUM('Вводные данные'!$G$290:$G$294)))</f>
        <v>N</v>
      </c>
      <c r="ES22" s="262" t="str">
        <f>IF(ES1&gt;'Вводные данные'!$F$7,"N",(IF(ES5=0,0,'Вводные данные'!$G$295)+SUM('Вводные данные'!$G$290:$G$294)))</f>
        <v>N</v>
      </c>
      <c r="ET22" s="262" t="str">
        <f>IF(ET1&gt;'Вводные данные'!$F$7,"N",(IF(ET5=0,0,'Вводные данные'!$G$295)+SUM('Вводные данные'!$G$290:$G$294)))</f>
        <v>N</v>
      </c>
      <c r="EU22" s="262" t="str">
        <f>IF(EU1&gt;'Вводные данные'!$F$7,"N",(IF(EU5=0,0,'Вводные данные'!$G$295)+SUM('Вводные данные'!$G$290:$G$294)))</f>
        <v>N</v>
      </c>
      <c r="EV22" s="262" t="str">
        <f>IF(EV1&gt;'Вводные данные'!$F$7,"N",(IF(EV5=0,0,'Вводные данные'!$G$295)+SUM('Вводные данные'!$G$290:$G$294)))</f>
        <v>N</v>
      </c>
      <c r="EW22" s="262" t="str">
        <f>IF(EW1&gt;'Вводные данные'!$F$7,"N",(IF(EW5=0,0,'Вводные данные'!$G$295)+SUM('Вводные данные'!$G$290:$G$294)))</f>
        <v>N</v>
      </c>
    </row>
    <row r="23" spans="2:153" s="58" customFormat="1" ht="15" customHeight="1" x14ac:dyDescent="0.25">
      <c r="B23" s="272" t="s">
        <v>485</v>
      </c>
      <c r="C23" s="242">
        <f t="shared" si="0"/>
        <v>67272.74035444636</v>
      </c>
      <c r="D23" s="242">
        <f>IF(D1&gt;'Вводные данные'!$F$7,"N",D105+D106+D107)</f>
        <v>0</v>
      </c>
      <c r="E23" s="242">
        <f>IF(E1&gt;'Вводные данные'!$F$7,"N",E105+E106+E107)</f>
        <v>0</v>
      </c>
      <c r="F23" s="242">
        <f>IF(F1&gt;'Вводные данные'!$F$7,"N",F105+F106+F107)</f>
        <v>0</v>
      </c>
      <c r="G23" s="242">
        <f>IF(G1&gt;'Вводные данные'!$F$7,"N",G105+G106+G107)</f>
        <v>0</v>
      </c>
      <c r="H23" s="242">
        <f>IF(H1&gt;'Вводные данные'!$F$7,"N",H105+H106+H107)</f>
        <v>0</v>
      </c>
      <c r="I23" s="242">
        <f>IF(I1&gt;'Вводные данные'!$F$7,"N",I105+I106+I107)</f>
        <v>0</v>
      </c>
      <c r="J23" s="242">
        <f>IF(J1&gt;'Вводные данные'!$F$7,"N",J105+J106+J107)</f>
        <v>719.49454924541567</v>
      </c>
      <c r="K23" s="242">
        <f>IF(K1&gt;'Вводные данные'!$F$7,"N",K105+K106+K107)</f>
        <v>1438.9890984908313</v>
      </c>
      <c r="L23" s="242">
        <f>IF(L1&gt;'Вводные данные'!$F$7,"N",L105+L106+L107)</f>
        <v>1798.736373113539</v>
      </c>
      <c r="M23" s="242">
        <f>IF(M1&gt;'Вводные данные'!$F$7,"N",M105+M106+M107)</f>
        <v>2158.4836477362469</v>
      </c>
      <c r="N23" s="242">
        <f>IF(N1&gt;'Вводные данные'!$F$7,"N",N105+N106+N107)</f>
        <v>2877.9781969816627</v>
      </c>
      <c r="O23" s="242">
        <f>IF(O1&gt;'Вводные данные'!$F$7,"N",O105+O106+O107)</f>
        <v>3957.2200208497861</v>
      </c>
      <c r="P23" s="242">
        <f>IF(P1&gt;'Вводные данные'!$F$7,"N",P105+P106+P107)</f>
        <v>5036.4618447179091</v>
      </c>
      <c r="Q23" s="242">
        <f>IF(Q1&gt;'Вводные данные'!$F$7,"N",Q105+Q106+Q107)</f>
        <v>6115.703668586033</v>
      </c>
      <c r="R23" s="242">
        <f>IF(R1&gt;'Вводные данные'!$F$7,"N",R105+R106+R107)</f>
        <v>7194.945492454156</v>
      </c>
      <c r="S23" s="242">
        <f>IF(S1&gt;'Вводные данные'!$F$7,"N",S105+S106+S107)</f>
        <v>7194.945492454156</v>
      </c>
      <c r="T23" s="242">
        <f>IF(T1&gt;'Вводные данные'!$F$7,"N",T105+T106+T107)</f>
        <v>7194.945492454156</v>
      </c>
      <c r="U23" s="242">
        <f>IF(U1&gt;'Вводные данные'!$F$7,"N",U105+U106+U107)</f>
        <v>7194.945492454156</v>
      </c>
      <c r="V23" s="242">
        <f>IF(V1&gt;'Вводные данные'!$F$7,"N",V105+V106+V107)</f>
        <v>7194.945492454156</v>
      </c>
      <c r="W23" s="242">
        <f>IF(W1&gt;'Вводные данные'!$F$7,"N",W105+W106+W107)</f>
        <v>7194.945492454156</v>
      </c>
      <c r="X23" s="242" t="str">
        <f>IF(X1&gt;'Вводные данные'!$F$7,"N",X105+X106+X107)</f>
        <v>N</v>
      </c>
      <c r="Y23" s="242" t="str">
        <f>IF(Y1&gt;'Вводные данные'!$F$7,"N",Y105+Y106+Y107)</f>
        <v>N</v>
      </c>
      <c r="Z23" s="242" t="str">
        <f>IF(Z1&gt;'Вводные данные'!$F$7,"N",Z105+Z106+Z107)</f>
        <v>N</v>
      </c>
      <c r="AA23" s="242" t="str">
        <f>IF(AA1&gt;'Вводные данные'!$F$7,"N",AA105+AA106+AA107)</f>
        <v>N</v>
      </c>
      <c r="AB23" s="242" t="str">
        <f>IF(AB1&gt;'Вводные данные'!$F$7,"N",AB105+AB106+AB107)</f>
        <v>N</v>
      </c>
      <c r="AC23" s="242" t="str">
        <f>IF(AC1&gt;'Вводные данные'!$F$7,"N",AC105+AC106+AC107)</f>
        <v>N</v>
      </c>
      <c r="AD23" s="242" t="str">
        <f>IF(AD1&gt;'Вводные данные'!$F$7,"N",AD105+AD106+AD107)</f>
        <v>N</v>
      </c>
      <c r="AE23" s="242" t="str">
        <f>IF(AE1&gt;'Вводные данные'!$F$7,"N",AE105+AE106+AE107)</f>
        <v>N</v>
      </c>
      <c r="AF23" s="242" t="str">
        <f>IF(AF1&gt;'Вводные данные'!$F$7,"N",AF105+AF106+AF107)</f>
        <v>N</v>
      </c>
      <c r="AG23" s="242" t="str">
        <f>IF(AG1&gt;'Вводные данные'!$F$7,"N",AG105+AG106+AG107)</f>
        <v>N</v>
      </c>
      <c r="AH23" s="242" t="str">
        <f>IF(AH1&gt;'Вводные данные'!$F$7,"N",AH105+AH106+AH107)</f>
        <v>N</v>
      </c>
      <c r="AI23" s="242" t="str">
        <f>IF(AI1&gt;'Вводные данные'!$F$7,"N",AI105+AI106+AI107)</f>
        <v>N</v>
      </c>
      <c r="AJ23" s="242" t="str">
        <f>IF(AJ1&gt;'Вводные данные'!$F$7,"N",AJ105+AJ106+AJ107)</f>
        <v>N</v>
      </c>
      <c r="AK23" s="242" t="str">
        <f>IF(AK1&gt;'Вводные данные'!$F$7,"N",AK105+AK106+AK107)</f>
        <v>N</v>
      </c>
      <c r="AL23" s="242" t="str">
        <f>IF(AL1&gt;'Вводные данные'!$F$7,"N",AL105+AL106+AL107)</f>
        <v>N</v>
      </c>
      <c r="AM23" s="242" t="str">
        <f>IF(AM1&gt;'Вводные данные'!$F$7,"N",AM105+AM106+AM107)</f>
        <v>N</v>
      </c>
      <c r="AN23" s="242" t="str">
        <f>IF(AN1&gt;'Вводные данные'!$F$7,"N",AN105+AN106+AN107)</f>
        <v>N</v>
      </c>
      <c r="AO23" s="242" t="str">
        <f>IF(AO1&gt;'Вводные данные'!$F$7,"N",AO105+AO106+AO107)</f>
        <v>N</v>
      </c>
      <c r="AP23" s="242" t="str">
        <f>IF(AP1&gt;'Вводные данные'!$F$7,"N",AP105+AP106+AP107)</f>
        <v>N</v>
      </c>
      <c r="AQ23" s="242" t="str">
        <f>IF(AQ1&gt;'Вводные данные'!$F$7,"N",AQ105+AQ106+AQ107)</f>
        <v>N</v>
      </c>
      <c r="AR23" s="242" t="str">
        <f>IF(AR1&gt;'Вводные данные'!$F$7,"N",AR105+AR106+AR107)</f>
        <v>N</v>
      </c>
      <c r="AS23" s="242" t="str">
        <f>IF(AS1&gt;'Вводные данные'!$F$7,"N",AS105+AS106+AS107)</f>
        <v>N</v>
      </c>
      <c r="AT23" s="242" t="str">
        <f>IF(AT1&gt;'Вводные данные'!$F$7,"N",AT105+AT106+AT107)</f>
        <v>N</v>
      </c>
      <c r="AU23" s="242" t="str">
        <f>IF(AU1&gt;'Вводные данные'!$F$7,"N",AU105+AU106+AU107)</f>
        <v>N</v>
      </c>
      <c r="AV23" s="242" t="str">
        <f>IF(AV1&gt;'Вводные данные'!$F$7,"N",AV105+AV106+AV107)</f>
        <v>N</v>
      </c>
      <c r="AW23" s="242" t="str">
        <f>IF(AW1&gt;'Вводные данные'!$F$7,"N",AW105+AW106+AW107)</f>
        <v>N</v>
      </c>
      <c r="AX23" s="242" t="str">
        <f>IF(AX1&gt;'Вводные данные'!$F$7,"N",AX105+AX106+AX107)</f>
        <v>N</v>
      </c>
      <c r="AY23" s="242" t="str">
        <f>IF(AY1&gt;'Вводные данные'!$F$7,"N",AY105+AY106+AY107)</f>
        <v>N</v>
      </c>
      <c r="AZ23" s="242" t="str">
        <f>IF(AZ1&gt;'Вводные данные'!$F$7,"N",AZ105+AZ106+AZ107)</f>
        <v>N</v>
      </c>
      <c r="BA23" s="242" t="str">
        <f>IF(BA1&gt;'Вводные данные'!$F$7,"N",BA105+BA106+BA107)</f>
        <v>N</v>
      </c>
      <c r="BB23" s="242" t="str">
        <f>IF(BB1&gt;'Вводные данные'!$F$7,"N",BB105+BB106+BB107)</f>
        <v>N</v>
      </c>
      <c r="BC23" s="242" t="str">
        <f>IF(BC1&gt;'Вводные данные'!$F$7,"N",BC105+BC106+BC107)</f>
        <v>N</v>
      </c>
      <c r="BD23" s="242" t="str">
        <f>IF(BD1&gt;'Вводные данные'!$F$7,"N",BD105+BD106+BD107)</f>
        <v>N</v>
      </c>
      <c r="BE23" s="242" t="str">
        <f>IF(BE1&gt;'Вводные данные'!$F$7,"N",BE105+BE106+BE107)</f>
        <v>N</v>
      </c>
      <c r="BF23" s="242" t="str">
        <f>IF(BF1&gt;'Вводные данные'!$F$7,"N",BF105+BF106+BF107)</f>
        <v>N</v>
      </c>
      <c r="BG23" s="242" t="str">
        <f>IF(BG1&gt;'Вводные данные'!$F$7,"N",BG105+BG106+BG107)</f>
        <v>N</v>
      </c>
      <c r="BH23" s="242" t="str">
        <f>IF(BH1&gt;'Вводные данные'!$F$7,"N",BH105+BH106+BH107)</f>
        <v>N</v>
      </c>
      <c r="BI23" s="242" t="str">
        <f>IF(BI1&gt;'Вводные данные'!$F$7,"N",BI105+BI106+BI107)</f>
        <v>N</v>
      </c>
      <c r="BJ23" s="242" t="str">
        <f>IF(BJ1&gt;'Вводные данные'!$F$7,"N",BJ105+BJ106+BJ107)</f>
        <v>N</v>
      </c>
      <c r="BK23" s="242" t="str">
        <f>IF(BK1&gt;'Вводные данные'!$F$7,"N",BK105+BK106+BK107)</f>
        <v>N</v>
      </c>
      <c r="BL23" s="242" t="str">
        <f>IF(BL1&gt;'Вводные данные'!$F$7,"N",BL105+BL106+BL107)</f>
        <v>N</v>
      </c>
      <c r="BM23" s="242" t="str">
        <f>IF(BM1&gt;'Вводные данные'!$F$7,"N",BM105+BM106+BM107)</f>
        <v>N</v>
      </c>
      <c r="BN23" s="242" t="str">
        <f>IF(BN1&gt;'Вводные данные'!$F$7,"N",BN105+BN106+BN107)</f>
        <v>N</v>
      </c>
      <c r="BO23" s="242" t="str">
        <f>IF(BO1&gt;'Вводные данные'!$F$7,"N",BO105+BO106+BO107)</f>
        <v>N</v>
      </c>
      <c r="BP23" s="242" t="str">
        <f>IF(BP1&gt;'Вводные данные'!$F$7,"N",BP105+BP106+BP107)</f>
        <v>N</v>
      </c>
      <c r="BQ23" s="242" t="str">
        <f>IF(BQ1&gt;'Вводные данные'!$F$7,"N",BQ105+BQ106+BQ107)</f>
        <v>N</v>
      </c>
      <c r="BR23" s="242" t="str">
        <f>IF(BR1&gt;'Вводные данные'!$F$7,"N",BR105+BR106+BR107)</f>
        <v>N</v>
      </c>
      <c r="BS23" s="242" t="str">
        <f>IF(BS1&gt;'Вводные данные'!$F$7,"N",BS105+BS106+BS107)</f>
        <v>N</v>
      </c>
      <c r="BT23" s="242" t="str">
        <f>IF(BT1&gt;'Вводные данные'!$F$7,"N",BT105+BT106+BT107)</f>
        <v>N</v>
      </c>
      <c r="BU23" s="242" t="str">
        <f>IF(BU1&gt;'Вводные данные'!$F$7,"N",BU105+BU106+BU107)</f>
        <v>N</v>
      </c>
      <c r="BV23" s="242" t="str">
        <f>IF(BV1&gt;'Вводные данные'!$F$7,"N",BV105+BV106+BV107)</f>
        <v>N</v>
      </c>
      <c r="BW23" s="242" t="str">
        <f>IF(BW1&gt;'Вводные данные'!$F$7,"N",BW105+BW106+BW107)</f>
        <v>N</v>
      </c>
      <c r="BX23" s="242" t="str">
        <f>IF(BX1&gt;'Вводные данные'!$F$7,"N",BX105+BX106+BX107)</f>
        <v>N</v>
      </c>
      <c r="BY23" s="242" t="str">
        <f>IF(BY1&gt;'Вводные данные'!$F$7,"N",BY105+BY106+BY107)</f>
        <v>N</v>
      </c>
      <c r="BZ23" s="242" t="str">
        <f>IF(BZ1&gt;'Вводные данные'!$F$7,"N",BZ105+BZ106+BZ107)</f>
        <v>N</v>
      </c>
      <c r="CA23" s="242" t="str">
        <f>IF(CA1&gt;'Вводные данные'!$F$7,"N",CA105+CA106+CA107)</f>
        <v>N</v>
      </c>
      <c r="CB23" s="242" t="str">
        <f>IF(CB1&gt;'Вводные данные'!$F$7,"N",CB105+CB106+CB107)</f>
        <v>N</v>
      </c>
      <c r="CC23" s="242" t="str">
        <f>IF(CC1&gt;'Вводные данные'!$F$7,"N",CC105+CC106+CC107)</f>
        <v>N</v>
      </c>
      <c r="CD23" s="242" t="str">
        <f>IF(CD1&gt;'Вводные данные'!$F$7,"N",CD105+CD106+CD107)</f>
        <v>N</v>
      </c>
      <c r="CE23" s="242" t="str">
        <f>IF(CE1&gt;'Вводные данные'!$F$7,"N",CE105+CE106+CE107)</f>
        <v>N</v>
      </c>
      <c r="CF23" s="242" t="str">
        <f>IF(CF1&gt;'Вводные данные'!$F$7,"N",CF105+CF106+CF107)</f>
        <v>N</v>
      </c>
      <c r="CG23" s="242" t="str">
        <f>IF(CG1&gt;'Вводные данные'!$F$7,"N",CG105+CG106+CG107)</f>
        <v>N</v>
      </c>
      <c r="CH23" s="242" t="str">
        <f>IF(CH1&gt;'Вводные данные'!$F$7,"N",CH105+CH106+CH107)</f>
        <v>N</v>
      </c>
      <c r="CI23" s="242" t="str">
        <f>IF(CI1&gt;'Вводные данные'!$F$7,"N",CI105+CI106+CI107)</f>
        <v>N</v>
      </c>
      <c r="CJ23" s="242" t="str">
        <f>IF(CJ1&gt;'Вводные данные'!$F$7,"N",CJ105+CJ106+CJ107)</f>
        <v>N</v>
      </c>
      <c r="CK23" s="242" t="str">
        <f>IF(CK1&gt;'Вводные данные'!$F$7,"N",CK105+CK106+CK107)</f>
        <v>N</v>
      </c>
      <c r="CL23" s="242" t="str">
        <f>IF(CL1&gt;'Вводные данные'!$F$7,"N",CL105+CL106+CL107)</f>
        <v>N</v>
      </c>
      <c r="CM23" s="242" t="str">
        <f>IF(CM1&gt;'Вводные данные'!$F$7,"N",CM105+CM106+CM107)</f>
        <v>N</v>
      </c>
      <c r="CN23" s="242" t="str">
        <f>IF(CN1&gt;'Вводные данные'!$F$7,"N",CN105+CN106+CN107)</f>
        <v>N</v>
      </c>
      <c r="CO23" s="242" t="str">
        <f>IF(CO1&gt;'Вводные данные'!$F$7,"N",CO105+CO106+CO107)</f>
        <v>N</v>
      </c>
      <c r="CP23" s="242" t="str">
        <f>IF(CP1&gt;'Вводные данные'!$F$7,"N",CP105+CP106+CP107)</f>
        <v>N</v>
      </c>
      <c r="CQ23" s="242" t="str">
        <f>IF(CQ1&gt;'Вводные данные'!$F$7,"N",CQ105+CQ106+CQ107)</f>
        <v>N</v>
      </c>
      <c r="CR23" s="242" t="str">
        <f>IF(CR1&gt;'Вводные данные'!$F$7,"N",CR105+CR106+CR107)</f>
        <v>N</v>
      </c>
      <c r="CS23" s="242" t="str">
        <f>IF(CS1&gt;'Вводные данные'!$F$7,"N",CS105+CS106+CS107)</f>
        <v>N</v>
      </c>
      <c r="CT23" s="242" t="str">
        <f>IF(CT1&gt;'Вводные данные'!$F$7,"N",CT105+CT106+CT107)</f>
        <v>N</v>
      </c>
      <c r="CU23" s="242" t="str">
        <f>IF(CU1&gt;'Вводные данные'!$F$7,"N",CU105+CU106+CU107)</f>
        <v>N</v>
      </c>
      <c r="CV23" s="242" t="str">
        <f>IF(CV1&gt;'Вводные данные'!$F$7,"N",CV105+CV106+CV107)</f>
        <v>N</v>
      </c>
      <c r="CW23" s="242" t="str">
        <f>IF(CW1&gt;'Вводные данные'!$F$7,"N",CW105+CW106+CW107)</f>
        <v>N</v>
      </c>
      <c r="CX23" s="242" t="str">
        <f>IF(CX1&gt;'Вводные данные'!$F$7,"N",CX105+CX106+CX107)</f>
        <v>N</v>
      </c>
      <c r="CY23" s="242" t="str">
        <f>IF(CY1&gt;'Вводные данные'!$F$7,"N",CY105+CY106+CY107)</f>
        <v>N</v>
      </c>
      <c r="CZ23" s="242" t="str">
        <f>IF(CZ1&gt;'Вводные данные'!$F$7,"N",CZ105+CZ106+CZ107)</f>
        <v>N</v>
      </c>
      <c r="DA23" s="242" t="str">
        <f>IF(DA1&gt;'Вводные данные'!$F$7,"N",DA105+DA106+DA107)</f>
        <v>N</v>
      </c>
      <c r="DB23" s="242" t="str">
        <f>IF(DB1&gt;'Вводные данные'!$F$7,"N",DB105+DB106+DB107)</f>
        <v>N</v>
      </c>
      <c r="DC23" s="242" t="str">
        <f>IF(DC1&gt;'Вводные данные'!$F$7,"N",DC105+DC106+DC107)</f>
        <v>N</v>
      </c>
      <c r="DD23" s="242" t="str">
        <f>IF(DD1&gt;'Вводные данные'!$F$7,"N",DD105+DD106+DD107)</f>
        <v>N</v>
      </c>
      <c r="DE23" s="242" t="str">
        <f>IF(DE1&gt;'Вводные данные'!$F$7,"N",DE105+DE106+DE107)</f>
        <v>N</v>
      </c>
      <c r="DF23" s="242" t="str">
        <f>IF(DF1&gt;'Вводные данные'!$F$7,"N",DF105+DF106+DF107)</f>
        <v>N</v>
      </c>
      <c r="DG23" s="242" t="str">
        <f>IF(DG1&gt;'Вводные данные'!$F$7,"N",DG105+DG106+DG107)</f>
        <v>N</v>
      </c>
      <c r="DH23" s="242" t="str">
        <f>IF(DH1&gt;'Вводные данные'!$F$7,"N",DH105+DH106+DH107)</f>
        <v>N</v>
      </c>
      <c r="DI23" s="242" t="str">
        <f>IF(DI1&gt;'Вводные данные'!$F$7,"N",DI105+DI106+DI107)</f>
        <v>N</v>
      </c>
      <c r="DJ23" s="242" t="str">
        <f>IF(DJ1&gt;'Вводные данные'!$F$7,"N",DJ105+DJ106+DJ107)</f>
        <v>N</v>
      </c>
      <c r="DK23" s="242" t="str">
        <f>IF(DK1&gt;'Вводные данные'!$F$7,"N",DK105+DK106+DK107)</f>
        <v>N</v>
      </c>
      <c r="DL23" s="242" t="str">
        <f>IF(DL1&gt;'Вводные данные'!$F$7,"N",DL105+DL106+DL107)</f>
        <v>N</v>
      </c>
      <c r="DM23" s="242" t="str">
        <f>IF(DM1&gt;'Вводные данные'!$F$7,"N",DM105+DM106+DM107)</f>
        <v>N</v>
      </c>
      <c r="DN23" s="242" t="str">
        <f>IF(DN1&gt;'Вводные данные'!$F$7,"N",DN105+DN106+DN107)</f>
        <v>N</v>
      </c>
      <c r="DO23" s="242" t="str">
        <f>IF(DO1&gt;'Вводные данные'!$F$7,"N",DO105+DO106+DO107)</f>
        <v>N</v>
      </c>
      <c r="DP23" s="242" t="str">
        <f>IF(DP1&gt;'Вводные данные'!$F$7,"N",DP105+DP106+DP107)</f>
        <v>N</v>
      </c>
      <c r="DQ23" s="242" t="str">
        <f>IF(DQ1&gt;'Вводные данные'!$F$7,"N",DQ105+DQ106+DQ107)</f>
        <v>N</v>
      </c>
      <c r="DR23" s="242" t="str">
        <f>IF(DR1&gt;'Вводные данные'!$F$7,"N",DR105+DR106+DR107)</f>
        <v>N</v>
      </c>
      <c r="DS23" s="242" t="str">
        <f>IF(DS1&gt;'Вводные данные'!$F$7,"N",DS105+DS106+DS107)</f>
        <v>N</v>
      </c>
      <c r="DT23" s="242" t="str">
        <f>IF(DT1&gt;'Вводные данные'!$F$7,"N",DT105+DT106+DT107)</f>
        <v>N</v>
      </c>
      <c r="DU23" s="242" t="str">
        <f>IF(DU1&gt;'Вводные данные'!$F$7,"N",DU105+DU106+DU107)</f>
        <v>N</v>
      </c>
      <c r="DV23" s="242" t="str">
        <f>IF(DV1&gt;'Вводные данные'!$F$7,"N",DV105+DV106+DV107)</f>
        <v>N</v>
      </c>
      <c r="DW23" s="242" t="str">
        <f>IF(DW1&gt;'Вводные данные'!$F$7,"N",DW105+DW106+DW107)</f>
        <v>N</v>
      </c>
      <c r="DX23" s="242" t="str">
        <f>IF(DX1&gt;'Вводные данные'!$F$7,"N",DX105+DX106+DX107)</f>
        <v>N</v>
      </c>
      <c r="DY23" s="242" t="str">
        <f>IF(DY1&gt;'Вводные данные'!$F$7,"N",DY105+DY106+DY107)</f>
        <v>N</v>
      </c>
      <c r="DZ23" s="242" t="str">
        <f>IF(DZ1&gt;'Вводные данные'!$F$7,"N",DZ105+DZ106+DZ107)</f>
        <v>N</v>
      </c>
      <c r="EA23" s="242" t="str">
        <f>IF(EA1&gt;'Вводные данные'!$F$7,"N",EA105+EA106+EA107)</f>
        <v>N</v>
      </c>
      <c r="EB23" s="242" t="str">
        <f>IF(EB1&gt;'Вводные данные'!$F$7,"N",EB105+EB106+EB107)</f>
        <v>N</v>
      </c>
      <c r="EC23" s="242" t="str">
        <f>IF(EC1&gt;'Вводные данные'!$F$7,"N",EC105+EC106+EC107)</f>
        <v>N</v>
      </c>
      <c r="ED23" s="242" t="str">
        <f>IF(ED1&gt;'Вводные данные'!$F$7,"N",ED105+ED106+ED107)</f>
        <v>N</v>
      </c>
      <c r="EE23" s="242" t="str">
        <f>IF(EE1&gt;'Вводные данные'!$F$7,"N",EE105+EE106+EE107)</f>
        <v>N</v>
      </c>
      <c r="EF23" s="242" t="str">
        <f>IF(EF1&gt;'Вводные данные'!$F$7,"N",EF105+EF106+EF107)</f>
        <v>N</v>
      </c>
      <c r="EG23" s="242" t="str">
        <f>IF(EG1&gt;'Вводные данные'!$F$7,"N",EG105+EG106+EG107)</f>
        <v>N</v>
      </c>
      <c r="EH23" s="242" t="str">
        <f>IF(EH1&gt;'Вводные данные'!$F$7,"N",EH105+EH106+EH107)</f>
        <v>N</v>
      </c>
      <c r="EI23" s="242" t="str">
        <f>IF(EI1&gt;'Вводные данные'!$F$7,"N",EI105+EI106+EI107)</f>
        <v>N</v>
      </c>
      <c r="EJ23" s="242" t="str">
        <f>IF(EJ1&gt;'Вводные данные'!$F$7,"N",EJ105+EJ106+EJ107)</f>
        <v>N</v>
      </c>
      <c r="EK23" s="242" t="str">
        <f>IF(EK1&gt;'Вводные данные'!$F$7,"N",EK105+EK106+EK107)</f>
        <v>N</v>
      </c>
      <c r="EL23" s="242" t="str">
        <f>IF(EL1&gt;'Вводные данные'!$F$7,"N",EL105+EL106+EL107)</f>
        <v>N</v>
      </c>
      <c r="EM23" s="242" t="str">
        <f>IF(EM1&gt;'Вводные данные'!$F$7,"N",EM105+EM106+EM107)</f>
        <v>N</v>
      </c>
      <c r="EN23" s="242" t="str">
        <f>IF(EN1&gt;'Вводные данные'!$F$7,"N",EN105+EN106+EN107)</f>
        <v>N</v>
      </c>
      <c r="EO23" s="242" t="str">
        <f>IF(EO1&gt;'Вводные данные'!$F$7,"N",EO105+EO106+EO107)</f>
        <v>N</v>
      </c>
      <c r="EP23" s="242" t="str">
        <f>IF(EP1&gt;'Вводные данные'!$F$7,"N",EP105+EP106+EP107)</f>
        <v>N</v>
      </c>
      <c r="EQ23" s="242" t="str">
        <f>IF(EQ1&gt;'Вводные данные'!$F$7,"N",EQ105+EQ106+EQ107)</f>
        <v>N</v>
      </c>
      <c r="ER23" s="242" t="str">
        <f>IF(ER1&gt;'Вводные данные'!$F$7,"N",ER105+ER106+ER107)</f>
        <v>N</v>
      </c>
      <c r="ES23" s="242" t="str">
        <f>IF(ES1&gt;'Вводные данные'!$F$7,"N",ES105+ES106+ES107)</f>
        <v>N</v>
      </c>
      <c r="ET23" s="242" t="str">
        <f>IF(ET1&gt;'Вводные данные'!$F$7,"N",ET105+ET106+ET107)</f>
        <v>N</v>
      </c>
      <c r="EU23" s="242" t="str">
        <f>IF(EU1&gt;'Вводные данные'!$F$7,"N",EU105+EU106+EU107)</f>
        <v>N</v>
      </c>
      <c r="EV23" s="242" t="str">
        <f>IF(EV1&gt;'Вводные данные'!$F$7,"N",EV105+EV106+EV107)</f>
        <v>N</v>
      </c>
      <c r="EW23" s="242" t="str">
        <f>IF(EW1&gt;'Вводные данные'!$F$7,"N",EW105+EW106+EW107)</f>
        <v>N</v>
      </c>
    </row>
    <row r="24" spans="2:153" s="58" customFormat="1" ht="15" customHeight="1" x14ac:dyDescent="0.3">
      <c r="B24" s="353" t="s">
        <v>495</v>
      </c>
      <c r="C24" s="241">
        <f t="shared" si="0"/>
        <v>1345380.0637282089</v>
      </c>
      <c r="D24" s="241">
        <f>IF(D1&gt;'Вводные данные'!$F$7,"N",(D15-SUM(D16:D17,D20:D23)))</f>
        <v>-3750</v>
      </c>
      <c r="E24" s="241">
        <f>IF(E1&gt;'Вводные данные'!$F$7,"N",(E15-SUM(E16:E17,E20:E23)))</f>
        <v>-3750</v>
      </c>
      <c r="F24" s="241">
        <f>IF(F1&gt;'Вводные данные'!$F$7,"N",(F15-SUM(F16:F17,F20:F23)))</f>
        <v>-3750</v>
      </c>
      <c r="G24" s="241">
        <f>IF(G1&gt;'Вводные данные'!$F$7,"N",(G15-SUM(G16:G17,G20:G23)))</f>
        <v>-3750</v>
      </c>
      <c r="H24" s="241">
        <f>IF(H1&gt;'Вводные данные'!$F$7,"N",(H15-SUM(H16:H17,H20:H23)))</f>
        <v>-3750</v>
      </c>
      <c r="I24" s="241">
        <f>IF(I1&gt;'Вводные данные'!$F$7,"N",(I15-SUM(I16:I17,I20:I23)))</f>
        <v>-3750</v>
      </c>
      <c r="J24" s="241">
        <f>IF(J1&gt;'Вводные данные'!$F$7,"N",(J15-SUM(J16:J17,J20:J23)))</f>
        <v>-1215.8235162758392</v>
      </c>
      <c r="K24" s="241">
        <f>IF(K1&gt;'Вводные данные'!$F$7,"N",(K15-SUM(K16:K17,K20:K23)))</f>
        <v>16039.227967448325</v>
      </c>
      <c r="L24" s="241">
        <f>IF(L1&gt;'Вводные данные'!$F$7,"N",(L15-SUM(L16:L17,L20:L23)))</f>
        <v>24666.7537093104</v>
      </c>
      <c r="M24" s="241">
        <f>IF(M1&gt;'Вводные данные'!$F$7,"N",(M15-SUM(M16:M17,M20:M23)))</f>
        <v>33294.279451172486</v>
      </c>
      <c r="N24" s="241">
        <f>IF(N1&gt;'Вводные данные'!$F$7,"N",(N15-SUM(N16:N17,N20:N23)))</f>
        <v>50549.33093489665</v>
      </c>
      <c r="O24" s="241">
        <f>IF(O1&gt;'Вводные данные'!$F$7,"N",(O15-SUM(O16:O17,O20:O23)))</f>
        <v>76431.908160482897</v>
      </c>
      <c r="P24" s="241">
        <f>IF(P1&gt;'Вводные данные'!$F$7,"N",(P15-SUM(P16:P17,P20:P23)))</f>
        <v>102314.48538606912</v>
      </c>
      <c r="Q24" s="241">
        <f>IF(Q1&gt;'Вводные данные'!$F$7,"N",(Q15-SUM(Q16:Q17,Q20:Q23)))</f>
        <v>128665.81261165533</v>
      </c>
      <c r="R24" s="241">
        <f>IF(R1&gt;'Вводные данные'!$F$7,"N",(R15-SUM(R16:R17,R20:R23)))</f>
        <v>155017.13983724159</v>
      </c>
      <c r="S24" s="241">
        <f>IF(S1&gt;'Вводные данные'!$F$7,"N",(S15-SUM(S16:S17,S20:S23)))</f>
        <v>155485.88983724159</v>
      </c>
      <c r="T24" s="241">
        <f>IF(T1&gt;'Вводные данные'!$F$7,"N",(T15-SUM(T16:T17,T20:T23)))</f>
        <v>155954.63983724159</v>
      </c>
      <c r="U24" s="241">
        <f>IF(U1&gt;'Вводные данные'!$F$7,"N",(U15-SUM(U16:U17,U20:U23)))</f>
        <v>156423.38983724159</v>
      </c>
      <c r="V24" s="241">
        <f>IF(V1&gt;'Вводные данные'!$F$7,"N",(V15-SUM(V16:V17,V20:V23)))</f>
        <v>156892.13983724159</v>
      </c>
      <c r="W24" s="241">
        <f>IF(W1&gt;'Вводные данные'!$F$7,"N",(W15-SUM(W16:W17,W20:W23)))</f>
        <v>157360.88983724159</v>
      </c>
      <c r="X24" s="241" t="str">
        <f>IF(X1&gt;'Вводные данные'!$F$7,"N",(X15-SUM(X16:X17,X20:X23)))</f>
        <v>N</v>
      </c>
      <c r="Y24" s="241" t="str">
        <f>IF(Y1&gt;'Вводные данные'!$F$7,"N",(Y15-SUM(Y16:Y17,Y20:Y23)))</f>
        <v>N</v>
      </c>
      <c r="Z24" s="241" t="str">
        <f>IF(Z1&gt;'Вводные данные'!$F$7,"N",(Z15-SUM(Z16:Z17,Z20:Z23)))</f>
        <v>N</v>
      </c>
      <c r="AA24" s="241" t="str">
        <f>IF(AA1&gt;'Вводные данные'!$F$7,"N",(AA15-SUM(AA16:AA17,AA20:AA23)))</f>
        <v>N</v>
      </c>
      <c r="AB24" s="241" t="str">
        <f>IF(AB1&gt;'Вводные данные'!$F$7,"N",(AB15-SUM(AB16:AB17,AB20:AB23)))</f>
        <v>N</v>
      </c>
      <c r="AC24" s="241" t="str">
        <f>IF(AC1&gt;'Вводные данные'!$F$7,"N",(AC15-SUM(AC16:AC17,AC20:AC23)))</f>
        <v>N</v>
      </c>
      <c r="AD24" s="241" t="str">
        <f>IF(AD1&gt;'Вводные данные'!$F$7,"N",(AD15-SUM(AD16:AD17,AD20:AD23)))</f>
        <v>N</v>
      </c>
      <c r="AE24" s="241" t="str">
        <f>IF(AE1&gt;'Вводные данные'!$F$7,"N",(AE15-SUM(AE16:AE17,AE20:AE23)))</f>
        <v>N</v>
      </c>
      <c r="AF24" s="241" t="str">
        <f>IF(AF1&gt;'Вводные данные'!$F$7,"N",(AF15-SUM(AF16:AF17,AF20:AF23)))</f>
        <v>N</v>
      </c>
      <c r="AG24" s="241" t="str">
        <f>IF(AG1&gt;'Вводные данные'!$F$7,"N",(AG15-SUM(AG16:AG17,AG20:AG23)))</f>
        <v>N</v>
      </c>
      <c r="AH24" s="241" t="str">
        <f>IF(AH1&gt;'Вводные данные'!$F$7,"N",(AH15-SUM(AH16:AH17,AH20:AH23)))</f>
        <v>N</v>
      </c>
      <c r="AI24" s="241" t="str">
        <f>IF(AI1&gt;'Вводные данные'!$F$7,"N",(AI15-SUM(AI16:AI17,AI20:AI23)))</f>
        <v>N</v>
      </c>
      <c r="AJ24" s="241" t="str">
        <f>IF(AJ1&gt;'Вводные данные'!$F$7,"N",(AJ15-SUM(AJ16:AJ17,AJ20:AJ23)))</f>
        <v>N</v>
      </c>
      <c r="AK24" s="241" t="str">
        <f>IF(AK1&gt;'Вводные данные'!$F$7,"N",(AK15-SUM(AK16:AK17,AK20:AK23)))</f>
        <v>N</v>
      </c>
      <c r="AL24" s="241" t="str">
        <f>IF(AL1&gt;'Вводные данные'!$F$7,"N",(AL15-SUM(AL16:AL17,AL20:AL23)))</f>
        <v>N</v>
      </c>
      <c r="AM24" s="241" t="str">
        <f>IF(AM1&gt;'Вводные данные'!$F$7,"N",(AM15-SUM(AM16:AM17,AM20:AM23)))</f>
        <v>N</v>
      </c>
      <c r="AN24" s="241" t="str">
        <f>IF(AN1&gt;'Вводные данные'!$F$7,"N",(AN15-SUM(AN16:AN17,AN20:AN23)))</f>
        <v>N</v>
      </c>
      <c r="AO24" s="241" t="str">
        <f>IF(AO1&gt;'Вводные данные'!$F$7,"N",(AO15-SUM(AO16:AO17,AO20:AO23)))</f>
        <v>N</v>
      </c>
      <c r="AP24" s="241" t="str">
        <f>IF(AP1&gt;'Вводные данные'!$F$7,"N",(AP15-SUM(AP16:AP17,AP20:AP23)))</f>
        <v>N</v>
      </c>
      <c r="AQ24" s="241" t="str">
        <f>IF(AQ1&gt;'Вводные данные'!$F$7,"N",(AQ15-SUM(AQ16:AQ17,AQ20:AQ23)))</f>
        <v>N</v>
      </c>
      <c r="AR24" s="241" t="str">
        <f>IF(AR1&gt;'Вводные данные'!$F$7,"N",(AR15-SUM(AR16:AR17,AR20:AR23)))</f>
        <v>N</v>
      </c>
      <c r="AS24" s="241" t="str">
        <f>IF(AS1&gt;'Вводные данные'!$F$7,"N",(AS15-SUM(AS16:AS17,AS20:AS23)))</f>
        <v>N</v>
      </c>
      <c r="AT24" s="241" t="str">
        <f>IF(AT1&gt;'Вводные данные'!$F$7,"N",(AT15-SUM(AT16:AT17,AT20:AT23)))</f>
        <v>N</v>
      </c>
      <c r="AU24" s="241" t="str">
        <f>IF(AU1&gt;'Вводные данные'!$F$7,"N",(AU15-SUM(AU16:AU17,AU20:AU23)))</f>
        <v>N</v>
      </c>
      <c r="AV24" s="241" t="str">
        <f>IF(AV1&gt;'Вводные данные'!$F$7,"N",(AV15-SUM(AV16:AV17,AV20:AV23)))</f>
        <v>N</v>
      </c>
      <c r="AW24" s="241" t="str">
        <f>IF(AW1&gt;'Вводные данные'!$F$7,"N",(AW15-SUM(AW16:AW17,AW20:AW23)))</f>
        <v>N</v>
      </c>
      <c r="AX24" s="241" t="str">
        <f>IF(AX1&gt;'Вводные данные'!$F$7,"N",(AX15-SUM(AX16:AX17,AX20:AX23)))</f>
        <v>N</v>
      </c>
      <c r="AY24" s="241" t="str">
        <f>IF(AY1&gt;'Вводные данные'!$F$7,"N",(AY15-SUM(AY16:AY17,AY20:AY23)))</f>
        <v>N</v>
      </c>
      <c r="AZ24" s="241" t="str">
        <f>IF(AZ1&gt;'Вводные данные'!$F$7,"N",(AZ15-SUM(AZ16:AZ17,AZ20:AZ23)))</f>
        <v>N</v>
      </c>
      <c r="BA24" s="241" t="str">
        <f>IF(BA1&gt;'Вводные данные'!$F$7,"N",(BA15-SUM(BA16:BA17,BA20:BA23)))</f>
        <v>N</v>
      </c>
      <c r="BB24" s="241" t="str">
        <f>IF(BB1&gt;'Вводные данные'!$F$7,"N",(BB15-SUM(BB16:BB17,BB20:BB23)))</f>
        <v>N</v>
      </c>
      <c r="BC24" s="241" t="str">
        <f>IF(BC1&gt;'Вводные данные'!$F$7,"N",(BC15-SUM(BC16:BC17,BC20:BC23)))</f>
        <v>N</v>
      </c>
      <c r="BD24" s="241" t="str">
        <f>IF(BD1&gt;'Вводные данные'!$F$7,"N",(BD15-SUM(BD16:BD17,BD20:BD23)))</f>
        <v>N</v>
      </c>
      <c r="BE24" s="241" t="str">
        <f>IF(BE1&gt;'Вводные данные'!$F$7,"N",(BE15-SUM(BE16:BE17,BE20:BE23)))</f>
        <v>N</v>
      </c>
      <c r="BF24" s="241" t="str">
        <f>IF(BF1&gt;'Вводные данные'!$F$7,"N",(BF15-SUM(BF16:BF17,BF20:BF23)))</f>
        <v>N</v>
      </c>
      <c r="BG24" s="241" t="str">
        <f>IF(BG1&gt;'Вводные данные'!$F$7,"N",(BG15-SUM(BG16:BG17,BG20:BG23)))</f>
        <v>N</v>
      </c>
      <c r="BH24" s="241" t="str">
        <f>IF(BH1&gt;'Вводные данные'!$F$7,"N",(BH15-SUM(BH16:BH17,BH20:BH23)))</f>
        <v>N</v>
      </c>
      <c r="BI24" s="241" t="str">
        <f>IF(BI1&gt;'Вводные данные'!$F$7,"N",(BI15-SUM(BI16:BI17,BI20:BI23)))</f>
        <v>N</v>
      </c>
      <c r="BJ24" s="241" t="str">
        <f>IF(BJ1&gt;'Вводные данные'!$F$7,"N",(BJ15-SUM(BJ16:BJ17,BJ20:BJ23)))</f>
        <v>N</v>
      </c>
      <c r="BK24" s="241" t="str">
        <f>IF(BK1&gt;'Вводные данные'!$F$7,"N",(BK15-SUM(BK16:BK17,BK20:BK23)))</f>
        <v>N</v>
      </c>
      <c r="BL24" s="241" t="str">
        <f>IF(BL1&gt;'Вводные данные'!$F$7,"N",(BL15-SUM(BL16:BL17,BL20:BL23)))</f>
        <v>N</v>
      </c>
      <c r="BM24" s="241" t="str">
        <f>IF(BM1&gt;'Вводные данные'!$F$7,"N",(BM15-SUM(BM16:BM17,BM20:BM23)))</f>
        <v>N</v>
      </c>
      <c r="BN24" s="241" t="str">
        <f>IF(BN1&gt;'Вводные данные'!$F$7,"N",(BN15-SUM(BN16:BN17,BN20:BN23)))</f>
        <v>N</v>
      </c>
      <c r="BO24" s="241" t="str">
        <f>IF(BO1&gt;'Вводные данные'!$F$7,"N",(BO15-SUM(BO16:BO17,BO20:BO23)))</f>
        <v>N</v>
      </c>
      <c r="BP24" s="241" t="str">
        <f>IF(BP1&gt;'Вводные данные'!$F$7,"N",(BP15-SUM(BP16:BP17,BP20:BP23)))</f>
        <v>N</v>
      </c>
      <c r="BQ24" s="241" t="str">
        <f>IF(BQ1&gt;'Вводные данные'!$F$7,"N",(BQ15-SUM(BQ16:BQ17,BQ20:BQ23)))</f>
        <v>N</v>
      </c>
      <c r="BR24" s="241" t="str">
        <f>IF(BR1&gt;'Вводные данные'!$F$7,"N",(BR15-SUM(BR16:BR17,BR20:BR23)))</f>
        <v>N</v>
      </c>
      <c r="BS24" s="241" t="str">
        <f>IF(BS1&gt;'Вводные данные'!$F$7,"N",(BS15-SUM(BS16:BS17,BS20:BS23)))</f>
        <v>N</v>
      </c>
      <c r="BT24" s="241" t="str">
        <f>IF(BT1&gt;'Вводные данные'!$F$7,"N",(BT15-SUM(BT16:BT17,BT20:BT23)))</f>
        <v>N</v>
      </c>
      <c r="BU24" s="241" t="str">
        <f>IF(BU1&gt;'Вводные данные'!$F$7,"N",(BU15-SUM(BU16:BU17,BU20:BU23)))</f>
        <v>N</v>
      </c>
      <c r="BV24" s="241" t="str">
        <f>IF(BV1&gt;'Вводные данные'!$F$7,"N",(BV15-SUM(BV16:BV17,BV20:BV23)))</f>
        <v>N</v>
      </c>
      <c r="BW24" s="241" t="str">
        <f>IF(BW1&gt;'Вводные данные'!$F$7,"N",(BW15-SUM(BW16:BW17,BW20:BW23)))</f>
        <v>N</v>
      </c>
      <c r="BX24" s="241" t="str">
        <f>IF(BX1&gt;'Вводные данные'!$F$7,"N",(BX15-SUM(BX16:BX17,BX20:BX23)))</f>
        <v>N</v>
      </c>
      <c r="BY24" s="241" t="str">
        <f>IF(BY1&gt;'Вводные данные'!$F$7,"N",(BY15-SUM(BY16:BY17,BY20:BY23)))</f>
        <v>N</v>
      </c>
      <c r="BZ24" s="241" t="str">
        <f>IF(BZ1&gt;'Вводные данные'!$F$7,"N",(BZ15-SUM(BZ16:BZ17,BZ20:BZ23)))</f>
        <v>N</v>
      </c>
      <c r="CA24" s="241" t="str">
        <f>IF(CA1&gt;'Вводные данные'!$F$7,"N",(CA15-SUM(CA16:CA17,CA20:CA23)))</f>
        <v>N</v>
      </c>
      <c r="CB24" s="241" t="str">
        <f>IF(CB1&gt;'Вводные данные'!$F$7,"N",(CB15-SUM(CB16:CB17,CB20:CB23)))</f>
        <v>N</v>
      </c>
      <c r="CC24" s="241" t="str">
        <f>IF(CC1&gt;'Вводные данные'!$F$7,"N",(CC15-SUM(CC16:CC17,CC20:CC23)))</f>
        <v>N</v>
      </c>
      <c r="CD24" s="241" t="str">
        <f>IF(CD1&gt;'Вводные данные'!$F$7,"N",(CD15-SUM(CD16:CD17,CD20:CD23)))</f>
        <v>N</v>
      </c>
      <c r="CE24" s="241" t="str">
        <f>IF(CE1&gt;'Вводные данные'!$F$7,"N",(CE15-SUM(CE16:CE17,CE20:CE23)))</f>
        <v>N</v>
      </c>
      <c r="CF24" s="241" t="str">
        <f>IF(CF1&gt;'Вводные данные'!$F$7,"N",(CF15-SUM(CF16:CF17,CF20:CF23)))</f>
        <v>N</v>
      </c>
      <c r="CG24" s="241" t="str">
        <f>IF(CG1&gt;'Вводные данные'!$F$7,"N",(CG15-SUM(CG16:CG17,CG20:CG23)))</f>
        <v>N</v>
      </c>
      <c r="CH24" s="241" t="str">
        <f>IF(CH1&gt;'Вводные данные'!$F$7,"N",(CH15-SUM(CH16:CH17,CH20:CH23)))</f>
        <v>N</v>
      </c>
      <c r="CI24" s="241" t="str">
        <f>IF(CI1&gt;'Вводные данные'!$F$7,"N",(CI15-SUM(CI16:CI17,CI20:CI23)))</f>
        <v>N</v>
      </c>
      <c r="CJ24" s="241" t="str">
        <f>IF(CJ1&gt;'Вводные данные'!$F$7,"N",(CJ15-SUM(CJ16:CJ17,CJ20:CJ23)))</f>
        <v>N</v>
      </c>
      <c r="CK24" s="241" t="str">
        <f>IF(CK1&gt;'Вводные данные'!$F$7,"N",(CK15-SUM(CK16:CK17,CK20:CK23)))</f>
        <v>N</v>
      </c>
      <c r="CL24" s="241" t="str">
        <f>IF(CL1&gt;'Вводные данные'!$F$7,"N",(CL15-SUM(CL16:CL17,CL20:CL23)))</f>
        <v>N</v>
      </c>
      <c r="CM24" s="241" t="str">
        <f>IF(CM1&gt;'Вводные данные'!$F$7,"N",(CM15-SUM(CM16:CM17,CM20:CM23)))</f>
        <v>N</v>
      </c>
      <c r="CN24" s="241" t="str">
        <f>IF(CN1&gt;'Вводные данные'!$F$7,"N",(CN15-SUM(CN16:CN17,CN20:CN23)))</f>
        <v>N</v>
      </c>
      <c r="CO24" s="241" t="str">
        <f>IF(CO1&gt;'Вводные данные'!$F$7,"N",(CO15-SUM(CO16:CO17,CO20:CO23)))</f>
        <v>N</v>
      </c>
      <c r="CP24" s="241" t="str">
        <f>IF(CP1&gt;'Вводные данные'!$F$7,"N",(CP15-SUM(CP16:CP17,CP20:CP23)))</f>
        <v>N</v>
      </c>
      <c r="CQ24" s="241" t="str">
        <f>IF(CQ1&gt;'Вводные данные'!$F$7,"N",(CQ15-SUM(CQ16:CQ17,CQ20:CQ23)))</f>
        <v>N</v>
      </c>
      <c r="CR24" s="241" t="str">
        <f>IF(CR1&gt;'Вводные данные'!$F$7,"N",(CR15-SUM(CR16:CR17,CR20:CR23)))</f>
        <v>N</v>
      </c>
      <c r="CS24" s="241" t="str">
        <f>IF(CS1&gt;'Вводные данные'!$F$7,"N",(CS15-SUM(CS16:CS17,CS20:CS23)))</f>
        <v>N</v>
      </c>
      <c r="CT24" s="241" t="str">
        <f>IF(CT1&gt;'Вводные данные'!$F$7,"N",(CT15-SUM(CT16:CT17,CT20:CT23)))</f>
        <v>N</v>
      </c>
      <c r="CU24" s="241" t="str">
        <f>IF(CU1&gt;'Вводные данные'!$F$7,"N",(CU15-SUM(CU16:CU17,CU20:CU23)))</f>
        <v>N</v>
      </c>
      <c r="CV24" s="241" t="str">
        <f>IF(CV1&gt;'Вводные данные'!$F$7,"N",(CV15-SUM(CV16:CV17,CV20:CV23)))</f>
        <v>N</v>
      </c>
      <c r="CW24" s="241" t="str">
        <f>IF(CW1&gt;'Вводные данные'!$F$7,"N",(CW15-SUM(CW16:CW17,CW20:CW23)))</f>
        <v>N</v>
      </c>
      <c r="CX24" s="241" t="str">
        <f>IF(CX1&gt;'Вводные данные'!$F$7,"N",(CX15-SUM(CX16:CX17,CX20:CX23)))</f>
        <v>N</v>
      </c>
      <c r="CY24" s="241" t="str">
        <f>IF(CY1&gt;'Вводные данные'!$F$7,"N",(CY15-SUM(CY16:CY17,CY20:CY23)))</f>
        <v>N</v>
      </c>
      <c r="CZ24" s="241" t="str">
        <f>IF(CZ1&gt;'Вводные данные'!$F$7,"N",(CZ15-SUM(CZ16:CZ17,CZ20:CZ23)))</f>
        <v>N</v>
      </c>
      <c r="DA24" s="241" t="str">
        <f>IF(DA1&gt;'Вводные данные'!$F$7,"N",(DA15-SUM(DA16:DA17,DA20:DA23)))</f>
        <v>N</v>
      </c>
      <c r="DB24" s="241" t="str">
        <f>IF(DB1&gt;'Вводные данные'!$F$7,"N",(DB15-SUM(DB16:DB17,DB20:DB23)))</f>
        <v>N</v>
      </c>
      <c r="DC24" s="241" t="str">
        <f>IF(DC1&gt;'Вводные данные'!$F$7,"N",(DC15-SUM(DC16:DC17,DC20:DC23)))</f>
        <v>N</v>
      </c>
      <c r="DD24" s="241" t="str">
        <f>IF(DD1&gt;'Вводные данные'!$F$7,"N",(DD15-SUM(DD16:DD17,DD20:DD23)))</f>
        <v>N</v>
      </c>
      <c r="DE24" s="241" t="str">
        <f>IF(DE1&gt;'Вводные данные'!$F$7,"N",(DE15-SUM(DE16:DE17,DE20:DE23)))</f>
        <v>N</v>
      </c>
      <c r="DF24" s="241" t="str">
        <f>IF(DF1&gt;'Вводные данные'!$F$7,"N",(DF15-SUM(DF16:DF17,DF20:DF23)))</f>
        <v>N</v>
      </c>
      <c r="DG24" s="241" t="str">
        <f>IF(DG1&gt;'Вводные данные'!$F$7,"N",(DG15-SUM(DG16:DG17,DG20:DG23)))</f>
        <v>N</v>
      </c>
      <c r="DH24" s="241" t="str">
        <f>IF(DH1&gt;'Вводные данные'!$F$7,"N",(DH15-SUM(DH16:DH17,DH20:DH23)))</f>
        <v>N</v>
      </c>
      <c r="DI24" s="241" t="str">
        <f>IF(DI1&gt;'Вводные данные'!$F$7,"N",(DI15-SUM(DI16:DI17,DI20:DI23)))</f>
        <v>N</v>
      </c>
      <c r="DJ24" s="241" t="str">
        <f>IF(DJ1&gt;'Вводные данные'!$F$7,"N",(DJ15-SUM(DJ16:DJ17,DJ20:DJ23)))</f>
        <v>N</v>
      </c>
      <c r="DK24" s="241" t="str">
        <f>IF(DK1&gt;'Вводные данные'!$F$7,"N",(DK15-SUM(DK16:DK17,DK20:DK23)))</f>
        <v>N</v>
      </c>
      <c r="DL24" s="241" t="str">
        <f>IF(DL1&gt;'Вводные данные'!$F$7,"N",(DL15-SUM(DL16:DL17,DL20:DL23)))</f>
        <v>N</v>
      </c>
      <c r="DM24" s="241" t="str">
        <f>IF(DM1&gt;'Вводные данные'!$F$7,"N",(DM15-SUM(DM16:DM17,DM20:DM23)))</f>
        <v>N</v>
      </c>
      <c r="DN24" s="241" t="str">
        <f>IF(DN1&gt;'Вводные данные'!$F$7,"N",(DN15-SUM(DN16:DN17,DN20:DN23)))</f>
        <v>N</v>
      </c>
      <c r="DO24" s="241" t="str">
        <f>IF(DO1&gt;'Вводные данные'!$F$7,"N",(DO15-SUM(DO16:DO17,DO20:DO23)))</f>
        <v>N</v>
      </c>
      <c r="DP24" s="241" t="str">
        <f>IF(DP1&gt;'Вводные данные'!$F$7,"N",(DP15-SUM(DP16:DP17,DP20:DP23)))</f>
        <v>N</v>
      </c>
      <c r="DQ24" s="241" t="str">
        <f>IF(DQ1&gt;'Вводные данные'!$F$7,"N",(DQ15-SUM(DQ16:DQ17,DQ20:DQ23)))</f>
        <v>N</v>
      </c>
      <c r="DR24" s="241" t="str">
        <f>IF(DR1&gt;'Вводные данные'!$F$7,"N",(DR15-SUM(DR16:DR17,DR20:DR23)))</f>
        <v>N</v>
      </c>
      <c r="DS24" s="241" t="str">
        <f>IF(DS1&gt;'Вводные данные'!$F$7,"N",(DS15-SUM(DS16:DS17,DS20:DS23)))</f>
        <v>N</v>
      </c>
      <c r="DT24" s="241" t="str">
        <f>IF(DT1&gt;'Вводные данные'!$F$7,"N",(DT15-SUM(DT16:DT17,DT20:DT23)))</f>
        <v>N</v>
      </c>
      <c r="DU24" s="241" t="str">
        <f>IF(DU1&gt;'Вводные данные'!$F$7,"N",(DU15-SUM(DU16:DU17,DU20:DU23)))</f>
        <v>N</v>
      </c>
      <c r="DV24" s="241" t="str">
        <f>IF(DV1&gt;'Вводные данные'!$F$7,"N",(DV15-SUM(DV16:DV17,DV20:DV23)))</f>
        <v>N</v>
      </c>
      <c r="DW24" s="241" t="str">
        <f>IF(DW1&gt;'Вводные данные'!$F$7,"N",(DW15-SUM(DW16:DW17,DW20:DW23)))</f>
        <v>N</v>
      </c>
      <c r="DX24" s="241" t="str">
        <f>IF(DX1&gt;'Вводные данные'!$F$7,"N",(DX15-SUM(DX16:DX17,DX20:DX23)))</f>
        <v>N</v>
      </c>
      <c r="DY24" s="241" t="str">
        <f>IF(DY1&gt;'Вводные данные'!$F$7,"N",(DY15-SUM(DY16:DY17,DY20:DY23)))</f>
        <v>N</v>
      </c>
      <c r="DZ24" s="241" t="str">
        <f>IF(DZ1&gt;'Вводные данные'!$F$7,"N",(DZ15-SUM(DZ16:DZ17,DZ20:DZ23)))</f>
        <v>N</v>
      </c>
      <c r="EA24" s="241" t="str">
        <f>IF(EA1&gt;'Вводные данные'!$F$7,"N",(EA15-SUM(EA16:EA17,EA20:EA23)))</f>
        <v>N</v>
      </c>
      <c r="EB24" s="241" t="str">
        <f>IF(EB1&gt;'Вводные данные'!$F$7,"N",(EB15-SUM(EB16:EB17,EB20:EB23)))</f>
        <v>N</v>
      </c>
      <c r="EC24" s="241" t="str">
        <f>IF(EC1&gt;'Вводные данные'!$F$7,"N",(EC15-SUM(EC16:EC17,EC20:EC23)))</f>
        <v>N</v>
      </c>
      <c r="ED24" s="241" t="str">
        <f>IF(ED1&gt;'Вводные данные'!$F$7,"N",(ED15-SUM(ED16:ED17,ED20:ED23)))</f>
        <v>N</v>
      </c>
      <c r="EE24" s="241" t="str">
        <f>IF(EE1&gt;'Вводные данные'!$F$7,"N",(EE15-SUM(EE16:EE17,EE20:EE23)))</f>
        <v>N</v>
      </c>
      <c r="EF24" s="241" t="str">
        <f>IF(EF1&gt;'Вводные данные'!$F$7,"N",(EF15-SUM(EF16:EF17,EF20:EF23)))</f>
        <v>N</v>
      </c>
      <c r="EG24" s="241" t="str">
        <f>IF(EG1&gt;'Вводные данные'!$F$7,"N",(EG15-SUM(EG16:EG17,EG20:EG23)))</f>
        <v>N</v>
      </c>
      <c r="EH24" s="241" t="str">
        <f>IF(EH1&gt;'Вводные данные'!$F$7,"N",(EH15-SUM(EH16:EH17,EH20:EH23)))</f>
        <v>N</v>
      </c>
      <c r="EI24" s="241" t="str">
        <f>IF(EI1&gt;'Вводные данные'!$F$7,"N",(EI15-SUM(EI16:EI17,EI20:EI23)))</f>
        <v>N</v>
      </c>
      <c r="EJ24" s="241" t="str">
        <f>IF(EJ1&gt;'Вводные данные'!$F$7,"N",(EJ15-SUM(EJ16:EJ17,EJ20:EJ23)))</f>
        <v>N</v>
      </c>
      <c r="EK24" s="241" t="str">
        <f>IF(EK1&gt;'Вводные данные'!$F$7,"N",(EK15-SUM(EK16:EK17,EK20:EK23)))</f>
        <v>N</v>
      </c>
      <c r="EL24" s="241" t="str">
        <f>IF(EL1&gt;'Вводные данные'!$F$7,"N",(EL15-SUM(EL16:EL17,EL20:EL23)))</f>
        <v>N</v>
      </c>
      <c r="EM24" s="241" t="str">
        <f>IF(EM1&gt;'Вводные данные'!$F$7,"N",(EM15-SUM(EM16:EM17,EM20:EM23)))</f>
        <v>N</v>
      </c>
      <c r="EN24" s="241" t="str">
        <f>IF(EN1&gt;'Вводные данные'!$F$7,"N",(EN15-SUM(EN16:EN17,EN20:EN23)))</f>
        <v>N</v>
      </c>
      <c r="EO24" s="241" t="str">
        <f>IF(EO1&gt;'Вводные данные'!$F$7,"N",(EO15-SUM(EO16:EO17,EO20:EO23)))</f>
        <v>N</v>
      </c>
      <c r="EP24" s="241" t="str">
        <f>IF(EP1&gt;'Вводные данные'!$F$7,"N",(EP15-SUM(EP16:EP17,EP20:EP23)))</f>
        <v>N</v>
      </c>
      <c r="EQ24" s="241" t="str">
        <f>IF(EQ1&gt;'Вводные данные'!$F$7,"N",(EQ15-SUM(EQ16:EQ17,EQ20:EQ23)))</f>
        <v>N</v>
      </c>
      <c r="ER24" s="241" t="str">
        <f>IF(ER1&gt;'Вводные данные'!$F$7,"N",(ER15-SUM(ER16:ER17,ER20:ER23)))</f>
        <v>N</v>
      </c>
      <c r="ES24" s="241" t="str">
        <f>IF(ES1&gt;'Вводные данные'!$F$7,"N",(ES15-SUM(ES16:ES17,ES20:ES23)))</f>
        <v>N</v>
      </c>
      <c r="ET24" s="241" t="str">
        <f>IF(ET1&gt;'Вводные данные'!$F$7,"N",(ET15-SUM(ET16:ET17,ET20:ET23)))</f>
        <v>N</v>
      </c>
      <c r="EU24" s="241" t="str">
        <f>IF(EU1&gt;'Вводные данные'!$F$7,"N",(EU15-SUM(EU16:EU17,EU20:EU23)))</f>
        <v>N</v>
      </c>
      <c r="EV24" s="241" t="str">
        <f>IF(EV1&gt;'Вводные данные'!$F$7,"N",(EV15-SUM(EV16:EV17,EV20:EV23)))</f>
        <v>N</v>
      </c>
      <c r="EW24" s="241" t="str">
        <f>IF(EW1&gt;'Вводные данные'!$F$7,"N",(EW15-SUM(EW16:EW17,EW20:EW23)))</f>
        <v>N</v>
      </c>
    </row>
    <row r="25" spans="2:153" s="58" customFormat="1" ht="15" customHeight="1" x14ac:dyDescent="0.25">
      <c r="B25" s="272" t="s">
        <v>454</v>
      </c>
      <c r="C25" s="238">
        <f t="shared" si="0"/>
        <v>246437.25970400721</v>
      </c>
      <c r="D25" s="238">
        <f>IF(D1&gt;'Вводные данные'!$F$7,"N",(IF(D1&gt;'Вводные данные'!$H$298,(IF(D24&gt;0,D24*'Вводные данные'!$E$298,0)),0)))</f>
        <v>0</v>
      </c>
      <c r="E25" s="238">
        <f>IF(E1&gt;'Вводные данные'!$F$7,"N",(IF(E1&gt;'Вводные данные'!$H$298,(IF(E24&gt;0,E24*'Вводные данные'!$E$298,0)),0)))</f>
        <v>0</v>
      </c>
      <c r="F25" s="238">
        <f>IF(F1&gt;'Вводные данные'!$F$7,"N",(IF(F1&gt;'Вводные данные'!$H$298,(IF(F24&gt;0,F24*'Вводные данные'!$E$298,0)),0)))</f>
        <v>0</v>
      </c>
      <c r="G25" s="238">
        <f>IF(G1&gt;'Вводные данные'!$F$7,"N",(IF(G1&gt;'Вводные данные'!$H$298,(IF(G24&gt;0,G24*'Вводные данные'!$E$298,0)),0)))</f>
        <v>0</v>
      </c>
      <c r="H25" s="238">
        <f>IF(H1&gt;'Вводные данные'!$F$7,"N",(IF(H1&gt;'Вводные данные'!$H$298,(IF(H24&gt;0,H24*'Вводные данные'!$E$298,0)),0)))</f>
        <v>0</v>
      </c>
      <c r="I25" s="238">
        <f>IF(I1&gt;'Вводные данные'!$F$7,"N",(IF(I1&gt;'Вводные данные'!$H$298,(IF(I24&gt;0,I24*'Вводные данные'!$E$298,0)),0)))</f>
        <v>0</v>
      </c>
      <c r="J25" s="238">
        <f>IF(J1&gt;'Вводные данные'!$F$7,"N",(IF(J1&gt;'Вводные данные'!$H$298,(IF(J24&gt;0,J24*'Вводные данные'!$E$298,0)),0)))</f>
        <v>0</v>
      </c>
      <c r="K25" s="238">
        <f>IF(K1&gt;'Вводные данные'!$F$7,"N",(IF(K1&gt;'Вводные данные'!$H$298,(IF(K24&gt;0,K24*'Вводные данные'!$E$298,0)),0)))</f>
        <v>2887.0610341406982</v>
      </c>
      <c r="L25" s="238">
        <f>IF(L1&gt;'Вводные данные'!$F$7,"N",(IF(L1&gt;'Вводные данные'!$H$298,(IF(L24&gt;0,L24*'Вводные данные'!$E$298,0)),0)))</f>
        <v>4440.0156676758716</v>
      </c>
      <c r="M25" s="287">
        <f>IF(M1&gt;'Вводные данные'!$F$7,"N",(IF(M1&gt;'Вводные данные'!$H$298,(IF(M24&gt;0,M24*'Вводные данные'!$E$298,0)),0)))</f>
        <v>5992.9703012110476</v>
      </c>
      <c r="N25" s="287">
        <f>IF(N1&gt;'Вводные данные'!$F$7,"N",(IF(N1&gt;'Вводные данные'!$H$298,(IF(N24&gt;0,N24*'Вводные данные'!$E$298,0)),0)))</f>
        <v>9098.8795682813961</v>
      </c>
      <c r="O25" s="287">
        <f>IF(O1&gt;'Вводные данные'!$F$7,"N",(IF(O1&gt;'Вводные данные'!$H$298,(IF(O24&gt;0,O24*'Вводные данные'!$E$298,0)),0)))</f>
        <v>13757.743468886922</v>
      </c>
      <c r="P25" s="287">
        <f>IF(P1&gt;'Вводные данные'!$F$7,"N",(IF(P1&gt;'Вводные данные'!$H$298,(IF(P24&gt;0,P24*'Вводные данные'!$E$298,0)),0)))</f>
        <v>18416.607369492442</v>
      </c>
      <c r="Q25" s="287">
        <f>IF(Q1&gt;'Вводные данные'!$F$7,"N",(IF(Q1&gt;'Вводные данные'!$H$298,(IF(Q24&gt;0,Q24*'Вводные данные'!$E$298,0)),0)))</f>
        <v>23159.846270097958</v>
      </c>
      <c r="R25" s="287">
        <f>IF(R1&gt;'Вводные данные'!$F$7,"N",(IF(R1&gt;'Вводные данные'!$H$298,(IF(R24&gt;0,R24*'Вводные данные'!$E$298,0)),0)))</f>
        <v>27903.085170703485</v>
      </c>
      <c r="S25" s="287">
        <f>IF(S1&gt;'Вводные данные'!$F$7,"N",(IF(S1&gt;'Вводные данные'!$H$298,(IF(S24&gt;0,S24*'Вводные данные'!$E$298,0)),0)))</f>
        <v>27987.460170703485</v>
      </c>
      <c r="T25" s="287">
        <f>IF(T1&gt;'Вводные данные'!$F$7,"N",(IF(T1&gt;'Вводные данные'!$H$298,(IF(T24&gt;0,T24*'Вводные данные'!$E$298,0)),0)))</f>
        <v>28071.835170703485</v>
      </c>
      <c r="U25" s="287">
        <f>IF(U1&gt;'Вводные данные'!$F$7,"N",(IF(U1&gt;'Вводные данные'!$H$298,(IF(U24&gt;0,U24*'Вводные данные'!$E$298,0)),0)))</f>
        <v>28156.210170703485</v>
      </c>
      <c r="V25" s="287">
        <f>IF(V1&gt;'Вводные данные'!$F$7,"N",(IF(V1&gt;'Вводные данные'!$H$298,(IF(V24&gt;0,V24*'Вводные данные'!$E$298,0)),0)))</f>
        <v>28240.585170703485</v>
      </c>
      <c r="W25" s="287">
        <f>IF(W1&gt;'Вводные данные'!$F$7,"N",(IF(W1&gt;'Вводные данные'!$H$298,(IF(W24&gt;0,W24*'Вводные данные'!$E$298,0)),0)))</f>
        <v>28324.960170703485</v>
      </c>
      <c r="X25" s="287" t="str">
        <f>IF(X1&gt;'Вводные данные'!$F$7,"N",(IF(X1&gt;'Вводные данные'!$H$298,(IF(X24&gt;0,X24*'Вводные данные'!$E$298,0)),0)))</f>
        <v>N</v>
      </c>
      <c r="Y25" s="287" t="str">
        <f>IF(Y1&gt;'Вводные данные'!$F$7,"N",(IF(Y1&gt;'Вводные данные'!$H$298,(IF(Y24&gt;0,Y24*'Вводные данные'!$E$298,0)),0)))</f>
        <v>N</v>
      </c>
      <c r="Z25" s="287" t="str">
        <f>IF(Z1&gt;'Вводные данные'!$F$7,"N",(IF(Z1&gt;'Вводные данные'!$H$298,(IF(Z24&gt;0,Z24*'Вводные данные'!$E$298,0)),0)))</f>
        <v>N</v>
      </c>
      <c r="AA25" s="287" t="str">
        <f>IF(AA1&gt;'Вводные данные'!$F$7,"N",(IF(AA1&gt;'Вводные данные'!$H$298,(IF(AA24&gt;0,AA24*'Вводные данные'!$E$298,0)),0)))</f>
        <v>N</v>
      </c>
      <c r="AB25" s="287" t="str">
        <f>IF(AB1&gt;'Вводные данные'!$F$7,"N",(IF(AB1&gt;'Вводные данные'!$H$298,(IF(AB24&gt;0,AB24*'Вводные данные'!$E$298,0)),0)))</f>
        <v>N</v>
      </c>
      <c r="AC25" s="287" t="str">
        <f>IF(AC1&gt;'Вводные данные'!$F$7,"N",(IF(AC1&gt;'Вводные данные'!$H$298,(IF(AC24&gt;0,AC24*'Вводные данные'!$E$298,0)),0)))</f>
        <v>N</v>
      </c>
      <c r="AD25" s="287" t="str">
        <f>IF(AD1&gt;'Вводные данные'!$F$7,"N",(IF(AD1&gt;'Вводные данные'!$H$298,(IF(AD24&gt;0,AD24*'Вводные данные'!$E$298,0)),0)))</f>
        <v>N</v>
      </c>
      <c r="AE25" s="287" t="str">
        <f>IF(AE1&gt;'Вводные данные'!$F$7,"N",(IF(AE1&gt;'Вводные данные'!$H$298,(IF(AE24&gt;0,AE24*'Вводные данные'!$E$298,0)),0)))</f>
        <v>N</v>
      </c>
      <c r="AF25" s="287" t="str">
        <f>IF(AF1&gt;'Вводные данные'!$F$7,"N",(IF(AF1&gt;'Вводные данные'!$H$298,(IF(AF24&gt;0,AF24*'Вводные данные'!$E$298,0)),0)))</f>
        <v>N</v>
      </c>
      <c r="AG25" s="287" t="str">
        <f>IF(AG1&gt;'Вводные данные'!$F$7,"N",(IF(AG1&gt;'Вводные данные'!$H$298,(IF(AG24&gt;0,AG24*'Вводные данные'!$E$298,0)),0)))</f>
        <v>N</v>
      </c>
      <c r="AH25" s="287" t="str">
        <f>IF(AH1&gt;'Вводные данные'!$F$7,"N",(IF(AH1&gt;'Вводные данные'!$H$298,(IF(AH24&gt;0,AH24*'Вводные данные'!$E$298,0)),0)))</f>
        <v>N</v>
      </c>
      <c r="AI25" s="287" t="str">
        <f>IF(AI1&gt;'Вводные данные'!$F$7,"N",(IF(AI1&gt;'Вводные данные'!$H$298,(IF(AI24&gt;0,AI24*'Вводные данные'!$E$298,0)),0)))</f>
        <v>N</v>
      </c>
      <c r="AJ25" s="287" t="str">
        <f>IF(AJ1&gt;'Вводные данные'!$F$7,"N",(IF(AJ1&gt;'Вводные данные'!$H$298,(IF(AJ24&gt;0,AJ24*'Вводные данные'!$E$298,0)),0)))</f>
        <v>N</v>
      </c>
      <c r="AK25" s="287" t="str">
        <f>IF(AK1&gt;'Вводные данные'!$F$7,"N",(IF(AK1&gt;'Вводные данные'!$H$298,(IF(AK24&gt;0,AK24*'Вводные данные'!$E$298,0)),0)))</f>
        <v>N</v>
      </c>
      <c r="AL25" s="287" t="str">
        <f>IF(AL1&gt;'Вводные данные'!$F$7,"N",(IF(AL1&gt;'Вводные данные'!$H$298,(IF(AL24&gt;0,AL24*'Вводные данные'!$E$298,0)),0)))</f>
        <v>N</v>
      </c>
      <c r="AM25" s="287" t="str">
        <f>IF(AM1&gt;'Вводные данные'!$F$7,"N",(IF(AM1&gt;'Вводные данные'!$H$298,(IF(AM24&gt;0,AM24*'Вводные данные'!$E$298,0)),0)))</f>
        <v>N</v>
      </c>
      <c r="AN25" s="287" t="str">
        <f>IF(AN1&gt;'Вводные данные'!$F$7,"N",(IF(AN1&gt;'Вводные данные'!$H$298,(IF(AN24&gt;0,AN24*'Вводные данные'!$E$298,0)),0)))</f>
        <v>N</v>
      </c>
      <c r="AO25" s="287" t="str">
        <f>IF(AO1&gt;'Вводные данные'!$F$7,"N",(IF(AO1&gt;'Вводные данные'!$H$298,(IF(AO24&gt;0,AO24*'Вводные данные'!$E$298,0)),0)))</f>
        <v>N</v>
      </c>
      <c r="AP25" s="287" t="str">
        <f>IF(AP1&gt;'Вводные данные'!$F$7,"N",(IF(AP1&gt;'Вводные данные'!$H$298,(IF(AP24&gt;0,AP24*'Вводные данные'!$E$298,0)),0)))</f>
        <v>N</v>
      </c>
      <c r="AQ25" s="287" t="str">
        <f>IF(AQ1&gt;'Вводные данные'!$F$7,"N",(IF(AQ1&gt;'Вводные данные'!$H$298,(IF(AQ24&gt;0,AQ24*'Вводные данные'!$E$298,0)),0)))</f>
        <v>N</v>
      </c>
      <c r="AR25" s="287" t="str">
        <f>IF(AR1&gt;'Вводные данные'!$F$7,"N",(IF(AR1&gt;'Вводные данные'!$H$298,(IF(AR24&gt;0,AR24*'Вводные данные'!$E$298,0)),0)))</f>
        <v>N</v>
      </c>
      <c r="AS25" s="287" t="str">
        <f>IF(AS1&gt;'Вводные данные'!$F$7,"N",(IF(AS1&gt;'Вводные данные'!$H$298,(IF(AS24&gt;0,AS24*'Вводные данные'!$E$298,0)),0)))</f>
        <v>N</v>
      </c>
      <c r="AT25" s="287" t="str">
        <f>IF(AT1&gt;'Вводные данные'!$F$7,"N",(IF(AT1&gt;'Вводные данные'!$H$298,(IF(AT24&gt;0,AT24*'Вводные данные'!$E$298,0)),0)))</f>
        <v>N</v>
      </c>
      <c r="AU25" s="287" t="str">
        <f>IF(AU1&gt;'Вводные данные'!$F$7,"N",(IF(AU1&gt;'Вводные данные'!$H$298,(IF(AU24&gt;0,AU24*'Вводные данные'!$E$298,0)),0)))</f>
        <v>N</v>
      </c>
      <c r="AV25" s="287" t="str">
        <f>IF(AV1&gt;'Вводные данные'!$F$7,"N",(IF(AV1&gt;'Вводные данные'!$H$298,(IF(AV24&gt;0,AV24*'Вводные данные'!$E$298,0)),0)))</f>
        <v>N</v>
      </c>
      <c r="AW25" s="287" t="str">
        <f>IF(AW1&gt;'Вводные данные'!$F$7,"N",(IF(AW1&gt;'Вводные данные'!$H$298,(IF(AW24&gt;0,AW24*'Вводные данные'!$E$298,0)),0)))</f>
        <v>N</v>
      </c>
      <c r="AX25" s="287" t="str">
        <f>IF(AX1&gt;'Вводные данные'!$F$7,"N",(IF(AX1&gt;'Вводные данные'!$H$298,(IF(AX24&gt;0,AX24*'Вводные данные'!$E$298,0)),0)))</f>
        <v>N</v>
      </c>
      <c r="AY25" s="287" t="str">
        <f>IF(AY1&gt;'Вводные данные'!$F$7,"N",(IF(AY1&gt;'Вводные данные'!$H$298,(IF(AY24&gt;0,AY24*'Вводные данные'!$E$298,0)),0)))</f>
        <v>N</v>
      </c>
      <c r="AZ25" s="287" t="str">
        <f>IF(AZ1&gt;'Вводные данные'!$F$7,"N",(IF(AZ1&gt;'Вводные данные'!$H$298,(IF(AZ24&gt;0,AZ24*'Вводные данные'!$E$298,0)),0)))</f>
        <v>N</v>
      </c>
      <c r="BA25" s="287" t="str">
        <f>IF(BA1&gt;'Вводные данные'!$F$7,"N",(IF(BA1&gt;'Вводные данные'!$H$298,(IF(BA24&gt;0,BA24*'Вводные данные'!$E$298,0)),0)))</f>
        <v>N</v>
      </c>
      <c r="BB25" s="287" t="str">
        <f>IF(BB1&gt;'Вводные данные'!$F$7,"N",(IF(BB1&gt;'Вводные данные'!$H$298,(IF(BB24&gt;0,BB24*'Вводные данные'!$E$298,0)),0)))</f>
        <v>N</v>
      </c>
      <c r="BC25" s="287" t="str">
        <f>IF(BC1&gt;'Вводные данные'!$F$7,"N",(IF(BC1&gt;'Вводные данные'!$H$298,(IF(BC24&gt;0,BC24*'Вводные данные'!$E$298,0)),0)))</f>
        <v>N</v>
      </c>
      <c r="BD25" s="287" t="str">
        <f>IF(BD1&gt;'Вводные данные'!$F$7,"N",(IF(BD1&gt;'Вводные данные'!$H$298,(IF(BD24&gt;0,BD24*'Вводные данные'!$E$298,0)),0)))</f>
        <v>N</v>
      </c>
      <c r="BE25" s="287" t="str">
        <f>IF(BE1&gt;'Вводные данные'!$F$7,"N",(IF(BE1&gt;'Вводные данные'!$H$298,(IF(BE24&gt;0,BE24*'Вводные данные'!$E$298,0)),0)))</f>
        <v>N</v>
      </c>
      <c r="BF25" s="287" t="str">
        <f>IF(BF1&gt;'Вводные данные'!$F$7,"N",(IF(BF1&gt;'Вводные данные'!$H$298,(IF(BF24&gt;0,BF24*'Вводные данные'!$E$298,0)),0)))</f>
        <v>N</v>
      </c>
      <c r="BG25" s="287" t="str">
        <f>IF(BG1&gt;'Вводные данные'!$F$7,"N",(IF(BG1&gt;'Вводные данные'!$H$298,(IF(BG24&gt;0,BG24*'Вводные данные'!$E$298,0)),0)))</f>
        <v>N</v>
      </c>
      <c r="BH25" s="287" t="str">
        <f>IF(BH1&gt;'Вводные данные'!$F$7,"N",(IF(BH1&gt;'Вводные данные'!$H$298,(IF(BH24&gt;0,BH24*'Вводные данные'!$E$298,0)),0)))</f>
        <v>N</v>
      </c>
      <c r="BI25" s="287" t="str">
        <f>IF(BI1&gt;'Вводные данные'!$F$7,"N",(IF(BI1&gt;'Вводные данные'!$H$298,(IF(BI24&gt;0,BI24*'Вводные данные'!$E$298,0)),0)))</f>
        <v>N</v>
      </c>
      <c r="BJ25" s="287" t="str">
        <f>IF(BJ1&gt;'Вводные данные'!$F$7,"N",(IF(BJ1&gt;'Вводные данные'!$H$298,(IF(BJ24&gt;0,BJ24*'Вводные данные'!$E$298,0)),0)))</f>
        <v>N</v>
      </c>
      <c r="BK25" s="287" t="str">
        <f>IF(BK1&gt;'Вводные данные'!$F$7,"N",(IF(BK1&gt;'Вводные данные'!$H$298,(IF(BK24&gt;0,BK24*'Вводные данные'!$E$298,0)),0)))</f>
        <v>N</v>
      </c>
      <c r="BL25" s="287" t="str">
        <f>IF(BL1&gt;'Вводные данные'!$F$7,"N",(IF(BL1&gt;'Вводные данные'!$H$298,(IF(BL24&gt;0,BL24*'Вводные данные'!$E$298,0)),0)))</f>
        <v>N</v>
      </c>
      <c r="BM25" s="287" t="str">
        <f>IF(BM1&gt;'Вводные данные'!$F$7,"N",(IF(BM1&gt;'Вводные данные'!$H$298,(IF(BM24&gt;0,BM24*'Вводные данные'!$E$298,0)),0)))</f>
        <v>N</v>
      </c>
      <c r="BN25" s="287" t="str">
        <f>IF(BN1&gt;'Вводные данные'!$F$7,"N",(IF(BN1&gt;'Вводные данные'!$H$298,(IF(BN24&gt;0,BN24*'Вводные данные'!$E$298,0)),0)))</f>
        <v>N</v>
      </c>
      <c r="BO25" s="287" t="str">
        <f>IF(BO1&gt;'Вводные данные'!$F$7,"N",(IF(BO1&gt;'Вводные данные'!$H$298,(IF(BO24&gt;0,BO24*'Вводные данные'!$E$298,0)),0)))</f>
        <v>N</v>
      </c>
      <c r="BP25" s="287" t="str">
        <f>IF(BP1&gt;'Вводные данные'!$F$7,"N",(IF(BP1&gt;'Вводные данные'!$H$298,(IF(BP24&gt;0,BP24*'Вводные данные'!$E$298,0)),0)))</f>
        <v>N</v>
      </c>
      <c r="BQ25" s="287" t="str">
        <f>IF(BQ1&gt;'Вводные данные'!$F$7,"N",(IF(BQ1&gt;'Вводные данные'!$H$298,(IF(BQ24&gt;0,BQ24*'Вводные данные'!$E$298,0)),0)))</f>
        <v>N</v>
      </c>
      <c r="BR25" s="287" t="str">
        <f>IF(BR1&gt;'Вводные данные'!$F$7,"N",(IF(BR1&gt;'Вводные данные'!$H$298,(IF(BR24&gt;0,BR24*'Вводные данные'!$E$298,0)),0)))</f>
        <v>N</v>
      </c>
      <c r="BS25" s="287" t="str">
        <f>IF(BS1&gt;'Вводные данные'!$F$7,"N",(IF(BS1&gt;'Вводные данные'!$H$298,(IF(BS24&gt;0,BS24*'Вводные данные'!$E$298,0)),0)))</f>
        <v>N</v>
      </c>
      <c r="BT25" s="287" t="str">
        <f>IF(BT1&gt;'Вводные данные'!$F$7,"N",(IF(BT1&gt;'Вводные данные'!$H$298,(IF(BT24&gt;0,BT24*'Вводные данные'!$E$298,0)),0)))</f>
        <v>N</v>
      </c>
      <c r="BU25" s="287" t="str">
        <f>IF(BU1&gt;'Вводные данные'!$F$7,"N",(IF(BU1&gt;'Вводные данные'!$H$298,(IF(BU24&gt;0,BU24*'Вводные данные'!$E$298,0)),0)))</f>
        <v>N</v>
      </c>
      <c r="BV25" s="287" t="str">
        <f>IF(BV1&gt;'Вводные данные'!$F$7,"N",(IF(BV1&gt;'Вводные данные'!$H$298,(IF(BV24&gt;0,BV24*'Вводные данные'!$E$298,0)),0)))</f>
        <v>N</v>
      </c>
      <c r="BW25" s="287" t="str">
        <f>IF(BW1&gt;'Вводные данные'!$F$7,"N",(IF(BW1&gt;'Вводные данные'!$H$298,(IF(BW24&gt;0,BW24*'Вводные данные'!$E$298,0)),0)))</f>
        <v>N</v>
      </c>
      <c r="BX25" s="287" t="str">
        <f>IF(BX1&gt;'Вводные данные'!$F$7,"N",(IF(BX1&gt;'Вводные данные'!$H$298,(IF(BX24&gt;0,BX24*'Вводные данные'!$E$298,0)),0)))</f>
        <v>N</v>
      </c>
      <c r="BY25" s="287" t="str">
        <f>IF(BY1&gt;'Вводные данные'!$F$7,"N",(IF(BY1&gt;'Вводные данные'!$H$298,(IF(BY24&gt;0,BY24*'Вводные данные'!$E$298,0)),0)))</f>
        <v>N</v>
      </c>
      <c r="BZ25" s="287" t="str">
        <f>IF(BZ1&gt;'Вводные данные'!$F$7,"N",(IF(BZ1&gt;'Вводные данные'!$H$298,(IF(BZ24&gt;0,BZ24*'Вводные данные'!$E$298,0)),0)))</f>
        <v>N</v>
      </c>
      <c r="CA25" s="287" t="str">
        <f>IF(CA1&gt;'Вводные данные'!$F$7,"N",(IF(CA1&gt;'Вводные данные'!$H$298,(IF(CA24&gt;0,CA24*'Вводные данные'!$E$298,0)),0)))</f>
        <v>N</v>
      </c>
      <c r="CB25" s="287" t="str">
        <f>IF(CB1&gt;'Вводные данные'!$F$7,"N",(IF(CB1&gt;'Вводные данные'!$H$298,(IF(CB24&gt;0,CB24*'Вводные данные'!$E$298,0)),0)))</f>
        <v>N</v>
      </c>
      <c r="CC25" s="287" t="str">
        <f>IF(CC1&gt;'Вводные данные'!$F$7,"N",(IF(CC1&gt;'Вводные данные'!$H$298,(IF(CC24&gt;0,CC24*'Вводные данные'!$E$298,0)),0)))</f>
        <v>N</v>
      </c>
      <c r="CD25" s="287" t="str">
        <f>IF(CD1&gt;'Вводные данные'!$F$7,"N",(IF(CD1&gt;'Вводные данные'!$H$298,(IF(CD24&gt;0,CD24*'Вводные данные'!$E$298,0)),0)))</f>
        <v>N</v>
      </c>
      <c r="CE25" s="287" t="str">
        <f>IF(CE1&gt;'Вводные данные'!$F$7,"N",(IF(CE1&gt;'Вводные данные'!$H$298,(IF(CE24&gt;0,CE24*'Вводные данные'!$E$298,0)),0)))</f>
        <v>N</v>
      </c>
      <c r="CF25" s="287" t="str">
        <f>IF(CF1&gt;'Вводные данные'!$F$7,"N",(IF(CF1&gt;'Вводные данные'!$H$298,(IF(CF24&gt;0,CF24*'Вводные данные'!$E$298,0)),0)))</f>
        <v>N</v>
      </c>
      <c r="CG25" s="287" t="str">
        <f>IF(CG1&gt;'Вводные данные'!$F$7,"N",(IF(CG1&gt;'Вводные данные'!$H$298,(IF(CG24&gt;0,CG24*'Вводные данные'!$E$298,0)),0)))</f>
        <v>N</v>
      </c>
      <c r="CH25" s="287" t="str">
        <f>IF(CH1&gt;'Вводные данные'!$F$7,"N",(IF(CH1&gt;'Вводные данные'!$H$298,(IF(CH24&gt;0,CH24*'Вводные данные'!$E$298,0)),0)))</f>
        <v>N</v>
      </c>
      <c r="CI25" s="287" t="str">
        <f>IF(CI1&gt;'Вводные данные'!$F$7,"N",(IF(CI1&gt;'Вводные данные'!$H$298,(IF(CI24&gt;0,CI24*'Вводные данные'!$E$298,0)),0)))</f>
        <v>N</v>
      </c>
      <c r="CJ25" s="287" t="str">
        <f>IF(CJ1&gt;'Вводные данные'!$F$7,"N",(IF(CJ1&gt;'Вводные данные'!$H$298,(IF(CJ24&gt;0,CJ24*'Вводные данные'!$E$298,0)),0)))</f>
        <v>N</v>
      </c>
      <c r="CK25" s="287" t="str">
        <f>IF(CK1&gt;'Вводные данные'!$F$7,"N",(IF(CK1&gt;'Вводные данные'!$H$298,(IF(CK24&gt;0,CK24*'Вводные данные'!$E$298,0)),0)))</f>
        <v>N</v>
      </c>
      <c r="CL25" s="287" t="str">
        <f>IF(CL1&gt;'Вводные данные'!$F$7,"N",(IF(CL1&gt;'Вводные данные'!$H$298,(IF(CL24&gt;0,CL24*'Вводные данные'!$E$298,0)),0)))</f>
        <v>N</v>
      </c>
      <c r="CM25" s="287" t="str">
        <f>IF(CM1&gt;'Вводные данные'!$F$7,"N",(IF(CM1&gt;'Вводные данные'!$H$298,(IF(CM24&gt;0,CM24*'Вводные данные'!$E$298,0)),0)))</f>
        <v>N</v>
      </c>
      <c r="CN25" s="287" t="str">
        <f>IF(CN1&gt;'Вводные данные'!$F$7,"N",(IF(CN1&gt;'Вводные данные'!$H$298,(IF(CN24&gt;0,CN24*'Вводные данные'!$E$298,0)),0)))</f>
        <v>N</v>
      </c>
      <c r="CO25" s="287" t="str">
        <f>IF(CO1&gt;'Вводные данные'!$F$7,"N",(IF(CO1&gt;'Вводные данные'!$H$298,(IF(CO24&gt;0,CO24*'Вводные данные'!$E$298,0)),0)))</f>
        <v>N</v>
      </c>
      <c r="CP25" s="287" t="str">
        <f>IF(CP1&gt;'Вводные данные'!$F$7,"N",(IF(CP1&gt;'Вводные данные'!$H$298,(IF(CP24&gt;0,CP24*'Вводные данные'!$E$298,0)),0)))</f>
        <v>N</v>
      </c>
      <c r="CQ25" s="287" t="str">
        <f>IF(CQ1&gt;'Вводные данные'!$F$7,"N",(IF(CQ1&gt;'Вводные данные'!$H$298,(IF(CQ24&gt;0,CQ24*'Вводные данные'!$E$298,0)),0)))</f>
        <v>N</v>
      </c>
      <c r="CR25" s="287" t="str">
        <f>IF(CR1&gt;'Вводные данные'!$F$7,"N",(IF(CR1&gt;'Вводные данные'!$H$298,(IF(CR24&gt;0,CR24*'Вводные данные'!$E$298,0)),0)))</f>
        <v>N</v>
      </c>
      <c r="CS25" s="287" t="str">
        <f>IF(CS1&gt;'Вводные данные'!$F$7,"N",(IF(CS1&gt;'Вводные данные'!$H$298,(IF(CS24&gt;0,CS24*'Вводные данные'!$E$298,0)),0)))</f>
        <v>N</v>
      </c>
      <c r="CT25" s="287" t="str">
        <f>IF(CT1&gt;'Вводные данные'!$F$7,"N",(IF(CT1&gt;'Вводные данные'!$H$298,(IF(CT24&gt;0,CT24*'Вводные данные'!$E$298,0)),0)))</f>
        <v>N</v>
      </c>
      <c r="CU25" s="287" t="str">
        <f>IF(CU1&gt;'Вводные данные'!$F$7,"N",(IF(CU1&gt;'Вводные данные'!$H$298,(IF(CU24&gt;0,CU24*'Вводные данные'!$E$298,0)),0)))</f>
        <v>N</v>
      </c>
      <c r="CV25" s="287" t="str">
        <f>IF(CV1&gt;'Вводные данные'!$F$7,"N",(IF(CV1&gt;'Вводные данные'!$H$298,(IF(CV24&gt;0,CV24*'Вводные данные'!$E$298,0)),0)))</f>
        <v>N</v>
      </c>
      <c r="CW25" s="287" t="str">
        <f>IF(CW1&gt;'Вводные данные'!$F$7,"N",(IF(CW1&gt;'Вводные данные'!$H$298,(IF(CW24&gt;0,CW24*'Вводные данные'!$E$298,0)),0)))</f>
        <v>N</v>
      </c>
      <c r="CX25" s="287" t="str">
        <f>IF(CX1&gt;'Вводные данные'!$F$7,"N",(IF(CX1&gt;'Вводные данные'!$H$298,(IF(CX24&gt;0,CX24*'Вводные данные'!$E$298,0)),0)))</f>
        <v>N</v>
      </c>
      <c r="CY25" s="287" t="str">
        <f>IF(CY1&gt;'Вводные данные'!$F$7,"N",(IF(CY1&gt;'Вводные данные'!$H$298,(IF(CY24&gt;0,CY24*'Вводные данные'!$E$298,0)),0)))</f>
        <v>N</v>
      </c>
      <c r="CZ25" s="287" t="str">
        <f>IF(CZ1&gt;'Вводные данные'!$F$7,"N",(IF(CZ1&gt;'Вводные данные'!$H$298,(IF(CZ24&gt;0,CZ24*'Вводные данные'!$E$298,0)),0)))</f>
        <v>N</v>
      </c>
      <c r="DA25" s="287" t="str">
        <f>IF(DA1&gt;'Вводные данные'!$F$7,"N",(IF(DA1&gt;'Вводные данные'!$H$298,(IF(DA24&gt;0,DA24*'Вводные данные'!$E$298,0)),0)))</f>
        <v>N</v>
      </c>
      <c r="DB25" s="287" t="str">
        <f>IF(DB1&gt;'Вводные данные'!$F$7,"N",(IF(DB1&gt;'Вводные данные'!$H$298,(IF(DB24&gt;0,DB24*'Вводные данные'!$E$298,0)),0)))</f>
        <v>N</v>
      </c>
      <c r="DC25" s="287" t="str">
        <f>IF(DC1&gt;'Вводные данные'!$F$7,"N",(IF(DC1&gt;'Вводные данные'!$H$298,(IF(DC24&gt;0,DC24*'Вводные данные'!$E$298,0)),0)))</f>
        <v>N</v>
      </c>
      <c r="DD25" s="287" t="str">
        <f>IF(DD1&gt;'Вводные данные'!$F$7,"N",(IF(DD1&gt;'Вводные данные'!$H$298,(IF(DD24&gt;0,DD24*'Вводные данные'!$E$298,0)),0)))</f>
        <v>N</v>
      </c>
      <c r="DE25" s="287" t="str">
        <f>IF(DE1&gt;'Вводные данные'!$F$7,"N",(IF(DE1&gt;'Вводные данные'!$H$298,(IF(DE24&gt;0,DE24*'Вводные данные'!$E$298,0)),0)))</f>
        <v>N</v>
      </c>
      <c r="DF25" s="287" t="str">
        <f>IF(DF1&gt;'Вводные данные'!$F$7,"N",(IF(DF1&gt;'Вводные данные'!$H$298,(IF(DF24&gt;0,DF24*'Вводные данные'!$E$298,0)),0)))</f>
        <v>N</v>
      </c>
      <c r="DG25" s="287" t="str">
        <f>IF(DG1&gt;'Вводные данные'!$F$7,"N",(IF(DG1&gt;'Вводные данные'!$H$298,(IF(DG24&gt;0,DG24*'Вводные данные'!$E$298,0)),0)))</f>
        <v>N</v>
      </c>
      <c r="DH25" s="287" t="str">
        <f>IF(DH1&gt;'Вводные данные'!$F$7,"N",(IF(DH1&gt;'Вводные данные'!$H$298,(IF(DH24&gt;0,DH24*'Вводные данные'!$E$298,0)),0)))</f>
        <v>N</v>
      </c>
      <c r="DI25" s="287" t="str">
        <f>IF(DI1&gt;'Вводные данные'!$F$7,"N",(IF(DI1&gt;'Вводные данные'!$H$298,(IF(DI24&gt;0,DI24*'Вводные данные'!$E$298,0)),0)))</f>
        <v>N</v>
      </c>
      <c r="DJ25" s="287" t="str">
        <f>IF(DJ1&gt;'Вводные данные'!$F$7,"N",(IF(DJ1&gt;'Вводные данные'!$H$298,(IF(DJ24&gt;0,DJ24*'Вводные данные'!$E$298,0)),0)))</f>
        <v>N</v>
      </c>
      <c r="DK25" s="287" t="str">
        <f>IF(DK1&gt;'Вводные данные'!$F$7,"N",(IF(DK1&gt;'Вводные данные'!$H$298,(IF(DK24&gt;0,DK24*'Вводные данные'!$E$298,0)),0)))</f>
        <v>N</v>
      </c>
      <c r="DL25" s="287" t="str">
        <f>IF(DL1&gt;'Вводные данные'!$F$7,"N",(IF(DL1&gt;'Вводные данные'!$H$298,(IF(DL24&gt;0,DL24*'Вводные данные'!$E$298,0)),0)))</f>
        <v>N</v>
      </c>
      <c r="DM25" s="287" t="str">
        <f>IF(DM1&gt;'Вводные данные'!$F$7,"N",(IF(DM1&gt;'Вводные данные'!$H$298,(IF(DM24&gt;0,DM24*'Вводные данные'!$E$298,0)),0)))</f>
        <v>N</v>
      </c>
      <c r="DN25" s="287" t="str">
        <f>IF(DN1&gt;'Вводные данные'!$F$7,"N",(IF(DN1&gt;'Вводные данные'!$H$298,(IF(DN24&gt;0,DN24*'Вводные данные'!$E$298,0)),0)))</f>
        <v>N</v>
      </c>
      <c r="DO25" s="287" t="str">
        <f>IF(DO1&gt;'Вводные данные'!$F$7,"N",(IF(DO1&gt;'Вводные данные'!$H$298,(IF(DO24&gt;0,DO24*'Вводные данные'!$E$298,0)),0)))</f>
        <v>N</v>
      </c>
      <c r="DP25" s="287" t="str">
        <f>IF(DP1&gt;'Вводные данные'!$F$7,"N",(IF(DP1&gt;'Вводные данные'!$H$298,(IF(DP24&gt;0,DP24*'Вводные данные'!$E$298,0)),0)))</f>
        <v>N</v>
      </c>
      <c r="DQ25" s="287" t="str">
        <f>IF(DQ1&gt;'Вводные данные'!$F$7,"N",(IF(DQ1&gt;'Вводные данные'!$H$298,(IF(DQ24&gt;0,DQ24*'Вводные данные'!$E$298,0)),0)))</f>
        <v>N</v>
      </c>
      <c r="DR25" s="287" t="str">
        <f>IF(DR1&gt;'Вводные данные'!$F$7,"N",(IF(DR1&gt;'Вводные данные'!$H$298,(IF(DR24&gt;0,DR24*'Вводные данные'!$E$298,0)),0)))</f>
        <v>N</v>
      </c>
      <c r="DS25" s="287" t="str">
        <f>IF(DS1&gt;'Вводные данные'!$F$7,"N",(IF(DS1&gt;'Вводные данные'!$H$298,(IF(DS24&gt;0,DS24*'Вводные данные'!$E$298,0)),0)))</f>
        <v>N</v>
      </c>
      <c r="DT25" s="287" t="str">
        <f>IF(DT1&gt;'Вводные данные'!$F$7,"N",(IF(DT1&gt;'Вводные данные'!$H$298,(IF(DT24&gt;0,DT24*'Вводные данные'!$E$298,0)),0)))</f>
        <v>N</v>
      </c>
      <c r="DU25" s="287" t="str">
        <f>IF(DU1&gt;'Вводные данные'!$F$7,"N",(IF(DU1&gt;'Вводные данные'!$H$298,(IF(DU24&gt;0,DU24*'Вводные данные'!$E$298,0)),0)))</f>
        <v>N</v>
      </c>
      <c r="DV25" s="287" t="str">
        <f>IF(DV1&gt;'Вводные данные'!$F$7,"N",(IF(DV1&gt;'Вводные данные'!$H$298,(IF(DV24&gt;0,DV24*'Вводные данные'!$E$298,0)),0)))</f>
        <v>N</v>
      </c>
      <c r="DW25" s="287" t="str">
        <f>IF(DW1&gt;'Вводные данные'!$F$7,"N",(IF(DW1&gt;'Вводные данные'!$H$298,(IF(DW24&gt;0,DW24*'Вводные данные'!$E$298,0)),0)))</f>
        <v>N</v>
      </c>
      <c r="DX25" s="287" t="str">
        <f>IF(DX1&gt;'Вводные данные'!$F$7,"N",(IF(DX1&gt;'Вводные данные'!$H$298,(IF(DX24&gt;0,DX24*'Вводные данные'!$E$298,0)),0)))</f>
        <v>N</v>
      </c>
      <c r="DY25" s="287" t="str">
        <f>IF(DY1&gt;'Вводные данные'!$F$7,"N",(IF(DY1&gt;'Вводные данные'!$H$298,(IF(DY24&gt;0,DY24*'Вводные данные'!$E$298,0)),0)))</f>
        <v>N</v>
      </c>
      <c r="DZ25" s="287" t="str">
        <f>IF(DZ1&gt;'Вводные данные'!$F$7,"N",(IF(DZ1&gt;'Вводные данные'!$H$298,(IF(DZ24&gt;0,DZ24*'Вводные данные'!$E$298,0)),0)))</f>
        <v>N</v>
      </c>
      <c r="EA25" s="287" t="str">
        <f>IF(EA1&gt;'Вводные данные'!$F$7,"N",(IF(EA1&gt;'Вводные данные'!$H$298,(IF(EA24&gt;0,EA24*'Вводные данные'!$E$298,0)),0)))</f>
        <v>N</v>
      </c>
      <c r="EB25" s="287" t="str">
        <f>IF(EB1&gt;'Вводные данные'!$F$7,"N",(IF(EB1&gt;'Вводные данные'!$H$298,(IF(EB24&gt;0,EB24*'Вводные данные'!$E$298,0)),0)))</f>
        <v>N</v>
      </c>
      <c r="EC25" s="287" t="str">
        <f>IF(EC1&gt;'Вводные данные'!$F$7,"N",(IF(EC1&gt;'Вводные данные'!$H$298,(IF(EC24&gt;0,EC24*'Вводные данные'!$E$298,0)),0)))</f>
        <v>N</v>
      </c>
      <c r="ED25" s="287" t="str">
        <f>IF(ED1&gt;'Вводные данные'!$F$7,"N",(IF(ED1&gt;'Вводные данные'!$H$298,(IF(ED24&gt;0,ED24*'Вводные данные'!$E$298,0)),0)))</f>
        <v>N</v>
      </c>
      <c r="EE25" s="287" t="str">
        <f>IF(EE1&gt;'Вводные данные'!$F$7,"N",(IF(EE1&gt;'Вводные данные'!$H$298,(IF(EE24&gt;0,EE24*'Вводные данные'!$E$298,0)),0)))</f>
        <v>N</v>
      </c>
      <c r="EF25" s="287" t="str">
        <f>IF(EF1&gt;'Вводные данные'!$F$7,"N",(IF(EF1&gt;'Вводные данные'!$H$298,(IF(EF24&gt;0,EF24*'Вводные данные'!$E$298,0)),0)))</f>
        <v>N</v>
      </c>
      <c r="EG25" s="287" t="str">
        <f>IF(EG1&gt;'Вводные данные'!$F$7,"N",(IF(EG1&gt;'Вводные данные'!$H$298,(IF(EG24&gt;0,EG24*'Вводные данные'!$E$298,0)),0)))</f>
        <v>N</v>
      </c>
      <c r="EH25" s="287" t="str">
        <f>IF(EH1&gt;'Вводные данные'!$F$7,"N",(IF(EH1&gt;'Вводные данные'!$H$298,(IF(EH24&gt;0,EH24*'Вводные данные'!$E$298,0)),0)))</f>
        <v>N</v>
      </c>
      <c r="EI25" s="287" t="str">
        <f>IF(EI1&gt;'Вводные данные'!$F$7,"N",(IF(EI1&gt;'Вводные данные'!$H$298,(IF(EI24&gt;0,EI24*'Вводные данные'!$E$298,0)),0)))</f>
        <v>N</v>
      </c>
      <c r="EJ25" s="287" t="str">
        <f>IF(EJ1&gt;'Вводные данные'!$F$7,"N",(IF(EJ1&gt;'Вводные данные'!$H$298,(IF(EJ24&gt;0,EJ24*'Вводные данные'!$E$298,0)),0)))</f>
        <v>N</v>
      </c>
      <c r="EK25" s="287" t="str">
        <f>IF(EK1&gt;'Вводные данные'!$F$7,"N",(IF(EK1&gt;'Вводные данные'!$H$298,(IF(EK24&gt;0,EK24*'Вводные данные'!$E$298,0)),0)))</f>
        <v>N</v>
      </c>
      <c r="EL25" s="287" t="str">
        <f>IF(EL1&gt;'Вводные данные'!$F$7,"N",(IF(EL1&gt;'Вводные данные'!$H$298,(IF(EL24&gt;0,EL24*'Вводные данные'!$E$298,0)),0)))</f>
        <v>N</v>
      </c>
      <c r="EM25" s="287" t="str">
        <f>IF(EM1&gt;'Вводные данные'!$F$7,"N",(IF(EM1&gt;'Вводные данные'!$H$298,(IF(EM24&gt;0,EM24*'Вводные данные'!$E$298,0)),0)))</f>
        <v>N</v>
      </c>
      <c r="EN25" s="287" t="str">
        <f>IF(EN1&gt;'Вводные данные'!$F$7,"N",(IF(EN1&gt;'Вводные данные'!$H$298,(IF(EN24&gt;0,EN24*'Вводные данные'!$E$298,0)),0)))</f>
        <v>N</v>
      </c>
      <c r="EO25" s="287" t="str">
        <f>IF(EO1&gt;'Вводные данные'!$F$7,"N",(IF(EO1&gt;'Вводные данные'!$H$298,(IF(EO24&gt;0,EO24*'Вводные данные'!$E$298,0)),0)))</f>
        <v>N</v>
      </c>
      <c r="EP25" s="287" t="str">
        <f>IF(EP1&gt;'Вводные данные'!$F$7,"N",(IF(EP1&gt;'Вводные данные'!$H$298,(IF(EP24&gt;0,EP24*'Вводные данные'!$E$298,0)),0)))</f>
        <v>N</v>
      </c>
      <c r="EQ25" s="287" t="str">
        <f>IF(EQ1&gt;'Вводные данные'!$F$7,"N",(IF(EQ1&gt;'Вводные данные'!$H$298,(IF(EQ24&gt;0,EQ24*'Вводные данные'!$E$298,0)),0)))</f>
        <v>N</v>
      </c>
      <c r="ER25" s="287" t="str">
        <f>IF(ER1&gt;'Вводные данные'!$F$7,"N",(IF(ER1&gt;'Вводные данные'!$H$298,(IF(ER24&gt;0,ER24*'Вводные данные'!$E$298,0)),0)))</f>
        <v>N</v>
      </c>
      <c r="ES25" s="287" t="str">
        <f>IF(ES1&gt;'Вводные данные'!$F$7,"N",(IF(ES1&gt;'Вводные данные'!$H$298,(IF(ES24&gt;0,ES24*'Вводные данные'!$E$298,0)),0)))</f>
        <v>N</v>
      </c>
      <c r="ET25" s="287" t="str">
        <f>IF(ET1&gt;'Вводные данные'!$F$7,"N",(IF(ET1&gt;'Вводные данные'!$H$298,(IF(ET24&gt;0,ET24*'Вводные данные'!$E$298,0)),0)))</f>
        <v>N</v>
      </c>
      <c r="EU25" s="287" t="str">
        <f>IF(EU1&gt;'Вводные данные'!$F$7,"N",(IF(EU1&gt;'Вводные данные'!$H$298,(IF(EU24&gt;0,EU24*'Вводные данные'!$E$298,0)),0)))</f>
        <v>N</v>
      </c>
      <c r="EV25" s="287" t="str">
        <f>IF(EV1&gt;'Вводные данные'!$F$7,"N",(IF(EV1&gt;'Вводные данные'!$H$298,(IF(EV24&gt;0,EV24*'Вводные данные'!$E$298,0)),0)))</f>
        <v>N</v>
      </c>
      <c r="EW25" s="287" t="str">
        <f>IF(EW1&gt;'Вводные данные'!$F$7,"N",(IF(EW1&gt;'Вводные данные'!$H$298,(IF(EW24&gt;0,EW24*'Вводные данные'!$E$298,0)),0)))</f>
        <v>N</v>
      </c>
    </row>
    <row r="26" spans="2:153" s="67" customFormat="1" ht="15" customHeight="1" x14ac:dyDescent="0.3">
      <c r="B26" s="352" t="s">
        <v>496</v>
      </c>
      <c r="C26" s="241">
        <f>SUM(D26:EW26)</f>
        <v>1098942.8040242018</v>
      </c>
      <c r="D26" s="241">
        <f>IF(D1&gt;'Вводные данные'!$F$7,"N",D24-D25)</f>
        <v>-3750</v>
      </c>
      <c r="E26" s="241">
        <f>IF(E1&gt;'Вводные данные'!$F$7,"N",E24-E25)</f>
        <v>-3750</v>
      </c>
      <c r="F26" s="241">
        <f>IF(F1&gt;'Вводные данные'!$F$7,"N",F24-F25)</f>
        <v>-3750</v>
      </c>
      <c r="G26" s="241">
        <f>IF(G1&gt;'Вводные данные'!$F$7,"N",G24-G25)</f>
        <v>-3750</v>
      </c>
      <c r="H26" s="241">
        <f>IF(H1&gt;'Вводные данные'!$F$7,"N",H24-H25)</f>
        <v>-3750</v>
      </c>
      <c r="I26" s="241">
        <f>IF(I1&gt;'Вводные данные'!$F$7,"N",I24-I25)</f>
        <v>-3750</v>
      </c>
      <c r="J26" s="241">
        <f>IF(J1&gt;'Вводные данные'!$F$7,"N",J24-J25)</f>
        <v>-1215.8235162758392</v>
      </c>
      <c r="K26" s="241">
        <f>IF(K1&gt;'Вводные данные'!$F$7,"N",K24-K25)</f>
        <v>13152.166933307628</v>
      </c>
      <c r="L26" s="241">
        <f>IF(L1&gt;'Вводные данные'!$F$7,"N",L24-L25)</f>
        <v>20226.73804163453</v>
      </c>
      <c r="M26" s="241">
        <f>IF(M1&gt;'Вводные данные'!$F$7,"N",M24-M25)</f>
        <v>27301.309149961438</v>
      </c>
      <c r="N26" s="241">
        <f>IF(N1&gt;'Вводные данные'!$F$7,"N",N24-N25)</f>
        <v>41450.451366615256</v>
      </c>
      <c r="O26" s="241">
        <f>IF(O1&gt;'Вводные данные'!$F$7,"N",O24-O25)</f>
        <v>62674.164691595972</v>
      </c>
      <c r="P26" s="241">
        <f>IF(P1&gt;'Вводные данные'!$F$7,"N",P24-P25)</f>
        <v>83897.87801657668</v>
      </c>
      <c r="Q26" s="241">
        <f>IF(Q1&gt;'Вводные данные'!$F$7,"N",Q24-Q25)</f>
        <v>105505.96634155737</v>
      </c>
      <c r="R26" s="241">
        <f>IF(R1&gt;'Вводные данные'!$F$7,"N",R24-R25)</f>
        <v>127114.0546665381</v>
      </c>
      <c r="S26" s="241">
        <f>IF(S1&gt;'Вводные данные'!$F$7,"N",S24-S25)</f>
        <v>127498.4296665381</v>
      </c>
      <c r="T26" s="241">
        <f>IF(T1&gt;'Вводные данные'!$F$7,"N",T24-T25)</f>
        <v>127882.8046665381</v>
      </c>
      <c r="U26" s="241">
        <f>IF(U1&gt;'Вводные данные'!$F$7,"N",U24-U25)</f>
        <v>128267.1796665381</v>
      </c>
      <c r="V26" s="241">
        <f>IF(V1&gt;'Вводные данные'!$F$7,"N",V24-V25)</f>
        <v>128651.5546665381</v>
      </c>
      <c r="W26" s="241">
        <f>IF(W1&gt;'Вводные данные'!$F$7,"N",W24-W25)</f>
        <v>129035.9296665381</v>
      </c>
      <c r="X26" s="241" t="str">
        <f>IF(X1&gt;'Вводные данные'!$F$7,"N",X24-X25)</f>
        <v>N</v>
      </c>
      <c r="Y26" s="241" t="str">
        <f>IF(Y1&gt;'Вводные данные'!$F$7,"N",Y24-Y25)</f>
        <v>N</v>
      </c>
      <c r="Z26" s="241" t="str">
        <f>IF(Z1&gt;'Вводные данные'!$F$7,"N",Z24-Z25)</f>
        <v>N</v>
      </c>
      <c r="AA26" s="241" t="str">
        <f>IF(AA1&gt;'Вводные данные'!$F$7,"N",AA24-AA25)</f>
        <v>N</v>
      </c>
      <c r="AB26" s="241" t="str">
        <f>IF(AB1&gt;'Вводные данные'!$F$7,"N",AB24-AB25)</f>
        <v>N</v>
      </c>
      <c r="AC26" s="241" t="str">
        <f>IF(AC1&gt;'Вводные данные'!$F$7,"N",AC24-AC25)</f>
        <v>N</v>
      </c>
      <c r="AD26" s="241" t="str">
        <f>IF(AD1&gt;'Вводные данные'!$F$7,"N",AD24-AD25)</f>
        <v>N</v>
      </c>
      <c r="AE26" s="241" t="str">
        <f>IF(AE1&gt;'Вводные данные'!$F$7,"N",AE24-AE25)</f>
        <v>N</v>
      </c>
      <c r="AF26" s="241" t="str">
        <f>IF(AF1&gt;'Вводные данные'!$F$7,"N",AF24-AF25)</f>
        <v>N</v>
      </c>
      <c r="AG26" s="241" t="str">
        <f>IF(AG1&gt;'Вводные данные'!$F$7,"N",AG24-AG25)</f>
        <v>N</v>
      </c>
      <c r="AH26" s="241" t="str">
        <f>IF(AH1&gt;'Вводные данные'!$F$7,"N",AH24-AH25)</f>
        <v>N</v>
      </c>
      <c r="AI26" s="241" t="str">
        <f>IF(AI1&gt;'Вводные данные'!$F$7,"N",AI24-AI25)</f>
        <v>N</v>
      </c>
      <c r="AJ26" s="241" t="str">
        <f>IF(AJ1&gt;'Вводные данные'!$F$7,"N",AJ24-AJ25)</f>
        <v>N</v>
      </c>
      <c r="AK26" s="241" t="str">
        <f>IF(AK1&gt;'Вводные данные'!$F$7,"N",AK24-AK25)</f>
        <v>N</v>
      </c>
      <c r="AL26" s="241" t="str">
        <f>IF(AL1&gt;'Вводные данные'!$F$7,"N",AL24-AL25)</f>
        <v>N</v>
      </c>
      <c r="AM26" s="241" t="str">
        <f>IF(AM1&gt;'Вводные данные'!$F$7,"N",AM24-AM25)</f>
        <v>N</v>
      </c>
      <c r="AN26" s="241" t="str">
        <f>IF(AN1&gt;'Вводные данные'!$F$7,"N",AN24-AN25)</f>
        <v>N</v>
      </c>
      <c r="AO26" s="241" t="str">
        <f>IF(AO1&gt;'Вводные данные'!$F$7,"N",AO24-AO25)</f>
        <v>N</v>
      </c>
      <c r="AP26" s="241" t="str">
        <f>IF(AP1&gt;'Вводные данные'!$F$7,"N",AP24-AP25)</f>
        <v>N</v>
      </c>
      <c r="AQ26" s="241" t="str">
        <f>IF(AQ1&gt;'Вводные данные'!$F$7,"N",AQ24-AQ25)</f>
        <v>N</v>
      </c>
      <c r="AR26" s="241" t="str">
        <f>IF(AR1&gt;'Вводные данные'!$F$7,"N",AR24-AR25)</f>
        <v>N</v>
      </c>
      <c r="AS26" s="241" t="str">
        <f>IF(AS1&gt;'Вводные данные'!$F$7,"N",AS24-AS25)</f>
        <v>N</v>
      </c>
      <c r="AT26" s="241" t="str">
        <f>IF(AT1&gt;'Вводные данные'!$F$7,"N",AT24-AT25)</f>
        <v>N</v>
      </c>
      <c r="AU26" s="241" t="str">
        <f>IF(AU1&gt;'Вводные данные'!$F$7,"N",AU24-AU25)</f>
        <v>N</v>
      </c>
      <c r="AV26" s="241" t="str">
        <f>IF(AV1&gt;'Вводные данные'!$F$7,"N",AV24-AV25)</f>
        <v>N</v>
      </c>
      <c r="AW26" s="241" t="str">
        <f>IF(AW1&gt;'Вводные данные'!$F$7,"N",AW24-AW25)</f>
        <v>N</v>
      </c>
      <c r="AX26" s="241" t="str">
        <f>IF(AX1&gt;'Вводные данные'!$F$7,"N",AX24-AX25)</f>
        <v>N</v>
      </c>
      <c r="AY26" s="241" t="str">
        <f>IF(AY1&gt;'Вводные данные'!$F$7,"N",AY24-AY25)</f>
        <v>N</v>
      </c>
      <c r="AZ26" s="241" t="str">
        <f>IF(AZ1&gt;'Вводные данные'!$F$7,"N",AZ24-AZ25)</f>
        <v>N</v>
      </c>
      <c r="BA26" s="241" t="str">
        <f>IF(BA1&gt;'Вводные данные'!$F$7,"N",BA24-BA25)</f>
        <v>N</v>
      </c>
      <c r="BB26" s="241" t="str">
        <f>IF(BB1&gt;'Вводные данные'!$F$7,"N",BB24-BB25)</f>
        <v>N</v>
      </c>
      <c r="BC26" s="241" t="str">
        <f>IF(BC1&gt;'Вводные данные'!$F$7,"N",BC24-BC25)</f>
        <v>N</v>
      </c>
      <c r="BD26" s="241" t="str">
        <f>IF(BD1&gt;'Вводные данные'!$F$7,"N",BD24-BD25)</f>
        <v>N</v>
      </c>
      <c r="BE26" s="241" t="str">
        <f>IF(BE1&gt;'Вводные данные'!$F$7,"N",BE24-BE25)</f>
        <v>N</v>
      </c>
      <c r="BF26" s="241" t="str">
        <f>IF(BF1&gt;'Вводные данные'!$F$7,"N",BF24-BF25)</f>
        <v>N</v>
      </c>
      <c r="BG26" s="241" t="str">
        <f>IF(BG1&gt;'Вводные данные'!$F$7,"N",BG24-BG25)</f>
        <v>N</v>
      </c>
      <c r="BH26" s="241" t="str">
        <f>IF(BH1&gt;'Вводные данные'!$F$7,"N",BH24-BH25)</f>
        <v>N</v>
      </c>
      <c r="BI26" s="241" t="str">
        <f>IF(BI1&gt;'Вводные данные'!$F$7,"N",BI24-BI25)</f>
        <v>N</v>
      </c>
      <c r="BJ26" s="241" t="str">
        <f>IF(BJ1&gt;'Вводные данные'!$F$7,"N",BJ24-BJ25)</f>
        <v>N</v>
      </c>
      <c r="BK26" s="241" t="str">
        <f>IF(BK1&gt;'Вводные данные'!$F$7,"N",BK24-BK25)</f>
        <v>N</v>
      </c>
      <c r="BL26" s="241" t="str">
        <f>IF(BL1&gt;'Вводные данные'!$F$7,"N",BL24-BL25)</f>
        <v>N</v>
      </c>
      <c r="BM26" s="241" t="str">
        <f>IF(BM1&gt;'Вводные данные'!$F$7,"N",BM24-BM25)</f>
        <v>N</v>
      </c>
      <c r="BN26" s="241" t="str">
        <f>IF(BN1&gt;'Вводные данные'!$F$7,"N",BN24-BN25)</f>
        <v>N</v>
      </c>
      <c r="BO26" s="241" t="str">
        <f>IF(BO1&gt;'Вводные данные'!$F$7,"N",BO24-BO25)</f>
        <v>N</v>
      </c>
      <c r="BP26" s="241" t="str">
        <f>IF(BP1&gt;'Вводные данные'!$F$7,"N",BP24-BP25)</f>
        <v>N</v>
      </c>
      <c r="BQ26" s="241" t="str">
        <f>IF(BQ1&gt;'Вводные данные'!$F$7,"N",BQ24-BQ25)</f>
        <v>N</v>
      </c>
      <c r="BR26" s="241" t="str">
        <f>IF(BR1&gt;'Вводные данные'!$F$7,"N",BR24-BR25)</f>
        <v>N</v>
      </c>
      <c r="BS26" s="241" t="str">
        <f>IF(BS1&gt;'Вводные данные'!$F$7,"N",BS24-BS25)</f>
        <v>N</v>
      </c>
      <c r="BT26" s="241" t="str">
        <f>IF(BT1&gt;'Вводные данные'!$F$7,"N",BT24-BT25)</f>
        <v>N</v>
      </c>
      <c r="BU26" s="241" t="str">
        <f>IF(BU1&gt;'Вводные данные'!$F$7,"N",BU24-BU25)</f>
        <v>N</v>
      </c>
      <c r="BV26" s="241" t="str">
        <f>IF(BV1&gt;'Вводные данные'!$F$7,"N",BV24-BV25)</f>
        <v>N</v>
      </c>
      <c r="BW26" s="241" t="str">
        <f>IF(BW1&gt;'Вводные данные'!$F$7,"N",BW24-BW25)</f>
        <v>N</v>
      </c>
      <c r="BX26" s="241" t="str">
        <f>IF(BX1&gt;'Вводные данные'!$F$7,"N",BX24-BX25)</f>
        <v>N</v>
      </c>
      <c r="BY26" s="241" t="str">
        <f>IF(BY1&gt;'Вводные данные'!$F$7,"N",BY24-BY25)</f>
        <v>N</v>
      </c>
      <c r="BZ26" s="241" t="str">
        <f>IF(BZ1&gt;'Вводные данные'!$F$7,"N",BZ24-BZ25)</f>
        <v>N</v>
      </c>
      <c r="CA26" s="241" t="str">
        <f>IF(CA1&gt;'Вводные данные'!$F$7,"N",CA24-CA25)</f>
        <v>N</v>
      </c>
      <c r="CB26" s="241" t="str">
        <f>IF(CB1&gt;'Вводные данные'!$F$7,"N",CB24-CB25)</f>
        <v>N</v>
      </c>
      <c r="CC26" s="241" t="str">
        <f>IF(CC1&gt;'Вводные данные'!$F$7,"N",CC24-CC25)</f>
        <v>N</v>
      </c>
      <c r="CD26" s="241" t="str">
        <f>IF(CD1&gt;'Вводные данные'!$F$7,"N",CD24-CD25)</f>
        <v>N</v>
      </c>
      <c r="CE26" s="241" t="str">
        <f>IF(CE1&gt;'Вводные данные'!$F$7,"N",CE24-CE25)</f>
        <v>N</v>
      </c>
      <c r="CF26" s="241" t="str">
        <f>IF(CF1&gt;'Вводные данные'!$F$7,"N",CF24-CF25)</f>
        <v>N</v>
      </c>
      <c r="CG26" s="241" t="str">
        <f>IF(CG1&gt;'Вводные данные'!$F$7,"N",CG24-CG25)</f>
        <v>N</v>
      </c>
      <c r="CH26" s="241" t="str">
        <f>IF(CH1&gt;'Вводные данные'!$F$7,"N",CH24-CH25)</f>
        <v>N</v>
      </c>
      <c r="CI26" s="241" t="str">
        <f>IF(CI1&gt;'Вводные данные'!$F$7,"N",CI24-CI25)</f>
        <v>N</v>
      </c>
      <c r="CJ26" s="241" t="str">
        <f>IF(CJ1&gt;'Вводные данные'!$F$7,"N",CJ24-CJ25)</f>
        <v>N</v>
      </c>
      <c r="CK26" s="241" t="str">
        <f>IF(CK1&gt;'Вводные данные'!$F$7,"N",CK24-CK25)</f>
        <v>N</v>
      </c>
      <c r="CL26" s="241" t="str">
        <f>IF(CL1&gt;'Вводные данные'!$F$7,"N",CL24-CL25)</f>
        <v>N</v>
      </c>
      <c r="CM26" s="241" t="str">
        <f>IF(CM1&gt;'Вводные данные'!$F$7,"N",CM24-CM25)</f>
        <v>N</v>
      </c>
      <c r="CN26" s="241" t="str">
        <f>IF(CN1&gt;'Вводные данные'!$F$7,"N",CN24-CN25)</f>
        <v>N</v>
      </c>
      <c r="CO26" s="241" t="str">
        <f>IF(CO1&gt;'Вводные данные'!$F$7,"N",CO24-CO25)</f>
        <v>N</v>
      </c>
      <c r="CP26" s="241" t="str">
        <f>IF(CP1&gt;'Вводные данные'!$F$7,"N",CP24-CP25)</f>
        <v>N</v>
      </c>
      <c r="CQ26" s="241" t="str">
        <f>IF(CQ1&gt;'Вводные данные'!$F$7,"N",CQ24-CQ25)</f>
        <v>N</v>
      </c>
      <c r="CR26" s="241" t="str">
        <f>IF(CR1&gt;'Вводные данные'!$F$7,"N",CR24-CR25)</f>
        <v>N</v>
      </c>
      <c r="CS26" s="241" t="str">
        <f>IF(CS1&gt;'Вводные данные'!$F$7,"N",CS24-CS25)</f>
        <v>N</v>
      </c>
      <c r="CT26" s="241" t="str">
        <f>IF(CT1&gt;'Вводные данные'!$F$7,"N",CT24-CT25)</f>
        <v>N</v>
      </c>
      <c r="CU26" s="241" t="str">
        <f>IF(CU1&gt;'Вводные данные'!$F$7,"N",CU24-CU25)</f>
        <v>N</v>
      </c>
      <c r="CV26" s="241" t="str">
        <f>IF(CV1&gt;'Вводные данные'!$F$7,"N",CV24-CV25)</f>
        <v>N</v>
      </c>
      <c r="CW26" s="241" t="str">
        <f>IF(CW1&gt;'Вводные данные'!$F$7,"N",CW24-CW25)</f>
        <v>N</v>
      </c>
      <c r="CX26" s="241" t="str">
        <f>IF(CX1&gt;'Вводные данные'!$F$7,"N",CX24-CX25)</f>
        <v>N</v>
      </c>
      <c r="CY26" s="241" t="str">
        <f>IF(CY1&gt;'Вводные данные'!$F$7,"N",CY24-CY25)</f>
        <v>N</v>
      </c>
      <c r="CZ26" s="241" t="str">
        <f>IF(CZ1&gt;'Вводные данные'!$F$7,"N",CZ24-CZ25)</f>
        <v>N</v>
      </c>
      <c r="DA26" s="241" t="str">
        <f>IF(DA1&gt;'Вводные данные'!$F$7,"N",DA24-DA25)</f>
        <v>N</v>
      </c>
      <c r="DB26" s="241" t="str">
        <f>IF(DB1&gt;'Вводные данные'!$F$7,"N",DB24-DB25)</f>
        <v>N</v>
      </c>
      <c r="DC26" s="241" t="str">
        <f>IF(DC1&gt;'Вводные данные'!$F$7,"N",DC24-DC25)</f>
        <v>N</v>
      </c>
      <c r="DD26" s="241" t="str">
        <f>IF(DD1&gt;'Вводные данные'!$F$7,"N",DD24-DD25)</f>
        <v>N</v>
      </c>
      <c r="DE26" s="241" t="str">
        <f>IF(DE1&gt;'Вводные данные'!$F$7,"N",DE24-DE25)</f>
        <v>N</v>
      </c>
      <c r="DF26" s="241" t="str">
        <f>IF(DF1&gt;'Вводные данные'!$F$7,"N",DF24-DF25)</f>
        <v>N</v>
      </c>
      <c r="DG26" s="241" t="str">
        <f>IF(DG1&gt;'Вводные данные'!$F$7,"N",DG24-DG25)</f>
        <v>N</v>
      </c>
      <c r="DH26" s="241" t="str">
        <f>IF(DH1&gt;'Вводные данные'!$F$7,"N",DH24-DH25)</f>
        <v>N</v>
      </c>
      <c r="DI26" s="241" t="str">
        <f>IF(DI1&gt;'Вводные данные'!$F$7,"N",DI24-DI25)</f>
        <v>N</v>
      </c>
      <c r="DJ26" s="241" t="str">
        <f>IF(DJ1&gt;'Вводные данные'!$F$7,"N",DJ24-DJ25)</f>
        <v>N</v>
      </c>
      <c r="DK26" s="241" t="str">
        <f>IF(DK1&gt;'Вводные данные'!$F$7,"N",DK24-DK25)</f>
        <v>N</v>
      </c>
      <c r="DL26" s="241" t="str">
        <f>IF(DL1&gt;'Вводные данные'!$F$7,"N",DL24-DL25)</f>
        <v>N</v>
      </c>
      <c r="DM26" s="241" t="str">
        <f>IF(DM1&gt;'Вводные данные'!$F$7,"N",DM24-DM25)</f>
        <v>N</v>
      </c>
      <c r="DN26" s="241" t="str">
        <f>IF(DN1&gt;'Вводные данные'!$F$7,"N",DN24-DN25)</f>
        <v>N</v>
      </c>
      <c r="DO26" s="241" t="str">
        <f>IF(DO1&gt;'Вводные данные'!$F$7,"N",DO24-DO25)</f>
        <v>N</v>
      </c>
      <c r="DP26" s="241" t="str">
        <f>IF(DP1&gt;'Вводные данные'!$F$7,"N",DP24-DP25)</f>
        <v>N</v>
      </c>
      <c r="DQ26" s="241" t="str">
        <f>IF(DQ1&gt;'Вводные данные'!$F$7,"N",DQ24-DQ25)</f>
        <v>N</v>
      </c>
      <c r="DR26" s="241" t="str">
        <f>IF(DR1&gt;'Вводные данные'!$F$7,"N",DR24-DR25)</f>
        <v>N</v>
      </c>
      <c r="DS26" s="241" t="str">
        <f>IF(DS1&gt;'Вводные данные'!$F$7,"N",DS24-DS25)</f>
        <v>N</v>
      </c>
      <c r="DT26" s="241" t="str">
        <f>IF(DT1&gt;'Вводные данные'!$F$7,"N",DT24-DT25)</f>
        <v>N</v>
      </c>
      <c r="DU26" s="241" t="str">
        <f>IF(DU1&gt;'Вводные данные'!$F$7,"N",DU24-DU25)</f>
        <v>N</v>
      </c>
      <c r="DV26" s="241" t="str">
        <f>IF(DV1&gt;'Вводные данные'!$F$7,"N",DV24-DV25)</f>
        <v>N</v>
      </c>
      <c r="DW26" s="241" t="str">
        <f>IF(DW1&gt;'Вводные данные'!$F$7,"N",DW24-DW25)</f>
        <v>N</v>
      </c>
      <c r="DX26" s="241" t="str">
        <f>IF(DX1&gt;'Вводные данные'!$F$7,"N",DX24-DX25)</f>
        <v>N</v>
      </c>
      <c r="DY26" s="241" t="str">
        <f>IF(DY1&gt;'Вводные данные'!$F$7,"N",DY24-DY25)</f>
        <v>N</v>
      </c>
      <c r="DZ26" s="241" t="str">
        <f>IF(DZ1&gt;'Вводные данные'!$F$7,"N",DZ24-DZ25)</f>
        <v>N</v>
      </c>
      <c r="EA26" s="241" t="str">
        <f>IF(EA1&gt;'Вводные данные'!$F$7,"N",EA24-EA25)</f>
        <v>N</v>
      </c>
      <c r="EB26" s="241" t="str">
        <f>IF(EB1&gt;'Вводные данные'!$F$7,"N",EB24-EB25)</f>
        <v>N</v>
      </c>
      <c r="EC26" s="241" t="str">
        <f>IF(EC1&gt;'Вводные данные'!$F$7,"N",EC24-EC25)</f>
        <v>N</v>
      </c>
      <c r="ED26" s="241" t="str">
        <f>IF(ED1&gt;'Вводные данные'!$F$7,"N",ED24-ED25)</f>
        <v>N</v>
      </c>
      <c r="EE26" s="241" t="str">
        <f>IF(EE1&gt;'Вводные данные'!$F$7,"N",EE24-EE25)</f>
        <v>N</v>
      </c>
      <c r="EF26" s="241" t="str">
        <f>IF(EF1&gt;'Вводные данные'!$F$7,"N",EF24-EF25)</f>
        <v>N</v>
      </c>
      <c r="EG26" s="241" t="str">
        <f>IF(EG1&gt;'Вводные данные'!$F$7,"N",EG24-EG25)</f>
        <v>N</v>
      </c>
      <c r="EH26" s="241" t="str">
        <f>IF(EH1&gt;'Вводные данные'!$F$7,"N",EH24-EH25)</f>
        <v>N</v>
      </c>
      <c r="EI26" s="241" t="str">
        <f>IF(EI1&gt;'Вводные данные'!$F$7,"N",EI24-EI25)</f>
        <v>N</v>
      </c>
      <c r="EJ26" s="241" t="str">
        <f>IF(EJ1&gt;'Вводные данные'!$F$7,"N",EJ24-EJ25)</f>
        <v>N</v>
      </c>
      <c r="EK26" s="241" t="str">
        <f>IF(EK1&gt;'Вводные данные'!$F$7,"N",EK24-EK25)</f>
        <v>N</v>
      </c>
      <c r="EL26" s="241" t="str">
        <f>IF(EL1&gt;'Вводные данные'!$F$7,"N",EL24-EL25)</f>
        <v>N</v>
      </c>
      <c r="EM26" s="241" t="str">
        <f>IF(EM1&gt;'Вводные данные'!$F$7,"N",EM24-EM25)</f>
        <v>N</v>
      </c>
      <c r="EN26" s="241" t="str">
        <f>IF(EN1&gt;'Вводные данные'!$F$7,"N",EN24-EN25)</f>
        <v>N</v>
      </c>
      <c r="EO26" s="241" t="str">
        <f>IF(EO1&gt;'Вводные данные'!$F$7,"N",EO24-EO25)</f>
        <v>N</v>
      </c>
      <c r="EP26" s="241" t="str">
        <f>IF(EP1&gt;'Вводные данные'!$F$7,"N",EP24-EP25)</f>
        <v>N</v>
      </c>
      <c r="EQ26" s="241" t="str">
        <f>IF(EQ1&gt;'Вводные данные'!$F$7,"N",EQ24-EQ25)</f>
        <v>N</v>
      </c>
      <c r="ER26" s="241" t="str">
        <f>IF(ER1&gt;'Вводные данные'!$F$7,"N",ER24-ER25)</f>
        <v>N</v>
      </c>
      <c r="ES26" s="241" t="str">
        <f>IF(ES1&gt;'Вводные данные'!$F$7,"N",ES24-ES25)</f>
        <v>N</v>
      </c>
      <c r="ET26" s="241" t="str">
        <f>IF(ET1&gt;'Вводные данные'!$F$7,"N",ET24-ET25)</f>
        <v>N</v>
      </c>
      <c r="EU26" s="241" t="str">
        <f>IF(EU1&gt;'Вводные данные'!$F$7,"N",EU24-EU25)</f>
        <v>N</v>
      </c>
      <c r="EV26" s="241" t="str">
        <f>IF(EV1&gt;'Вводные данные'!$F$7,"N",EV24-EV25)</f>
        <v>N</v>
      </c>
      <c r="EW26" s="241" t="str">
        <f>IF(EW1&gt;'Вводные данные'!$F$7,"N",EW24-EW25)</f>
        <v>N</v>
      </c>
    </row>
    <row r="27" spans="2:153" s="58" customFormat="1" ht="16.5" thickBot="1" x14ac:dyDescent="0.3">
      <c r="B27" s="220"/>
      <c r="C27" s="288"/>
      <c r="D27" s="265"/>
      <c r="E27" s="265"/>
      <c r="F27" s="265"/>
      <c r="G27" s="265"/>
      <c r="H27" s="265"/>
      <c r="I27" s="265"/>
      <c r="J27" s="265"/>
      <c r="K27" s="265"/>
      <c r="L27" s="268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/>
      <c r="CE27" s="267"/>
      <c r="CF27" s="267"/>
      <c r="CG27" s="267"/>
      <c r="CH27" s="267"/>
      <c r="CI27" s="267"/>
      <c r="CJ27" s="267"/>
      <c r="CK27" s="267"/>
      <c r="CL27" s="267"/>
      <c r="CM27" s="267"/>
      <c r="CN27" s="267"/>
      <c r="CO27" s="267"/>
      <c r="CP27" s="267"/>
      <c r="CQ27" s="267"/>
      <c r="CR27" s="267"/>
      <c r="CS27" s="267"/>
      <c r="CT27" s="267"/>
      <c r="CU27" s="267"/>
      <c r="CV27" s="267"/>
      <c r="CW27" s="267"/>
      <c r="CX27" s="267"/>
      <c r="CY27" s="267"/>
      <c r="CZ27" s="267"/>
      <c r="DA27" s="267"/>
      <c r="DB27" s="267"/>
      <c r="DC27" s="267"/>
      <c r="DD27" s="267"/>
      <c r="DE27" s="267"/>
      <c r="DF27" s="267"/>
      <c r="DG27" s="267"/>
      <c r="DH27" s="267"/>
      <c r="DI27" s="267"/>
      <c r="DJ27" s="267"/>
      <c r="DK27" s="267"/>
      <c r="DL27" s="267"/>
      <c r="DM27" s="267"/>
      <c r="DN27" s="267"/>
      <c r="DO27" s="267"/>
      <c r="DP27" s="267"/>
      <c r="DQ27" s="267"/>
      <c r="DR27" s="267"/>
      <c r="DS27" s="267"/>
      <c r="DT27" s="267"/>
      <c r="DU27" s="267"/>
      <c r="DV27" s="267"/>
      <c r="DW27" s="267"/>
      <c r="DX27" s="267"/>
      <c r="DY27" s="267"/>
      <c r="DZ27" s="267"/>
      <c r="EA27" s="267"/>
      <c r="EB27" s="267"/>
      <c r="EC27" s="267"/>
      <c r="ED27" s="267"/>
      <c r="EE27" s="267"/>
      <c r="EF27" s="267"/>
      <c r="EG27" s="267"/>
      <c r="EH27" s="267"/>
      <c r="EI27" s="267"/>
      <c r="EJ27" s="267"/>
      <c r="EK27" s="267"/>
      <c r="EL27" s="267"/>
      <c r="EM27" s="267"/>
      <c r="EN27" s="267"/>
      <c r="EO27" s="267"/>
      <c r="EP27" s="267"/>
      <c r="EQ27" s="267"/>
      <c r="ER27" s="267"/>
      <c r="ES27" s="267"/>
      <c r="ET27" s="267"/>
      <c r="EU27" s="267"/>
      <c r="EV27" s="267"/>
      <c r="EW27" s="267"/>
    </row>
    <row r="28" spans="2:153" s="58" customFormat="1" ht="21.75" thickBot="1" x14ac:dyDescent="0.4">
      <c r="B28" s="447" t="s">
        <v>498</v>
      </c>
      <c r="C28" s="448"/>
      <c r="D28" s="448" t="str">
        <f>IF(D27&gt;'Вводные данные'!$F$7,"N","")</f>
        <v/>
      </c>
      <c r="E28" s="449" t="str">
        <f>IF(E27&gt;'Вводные данные'!$F$7,"N","")</f>
        <v/>
      </c>
      <c r="F28" s="355" t="str">
        <f>IF(F27&gt;'Вводные данные'!$F$7,"N","")</f>
        <v/>
      </c>
      <c r="G28" s="355" t="str">
        <f>IF(G27&gt;'Вводные данные'!$F$7,"N","")</f>
        <v/>
      </c>
      <c r="H28" s="355" t="str">
        <f>IF(H27&gt;'Вводные данные'!$F$7,"N","")</f>
        <v/>
      </c>
      <c r="I28" s="355" t="str">
        <f>IF(I27&gt;'Вводные данные'!$F$7,"N","")</f>
        <v/>
      </c>
      <c r="J28" s="355" t="str">
        <f>IF(J27&gt;'Вводные данные'!$F$7,"N","")</f>
        <v/>
      </c>
      <c r="K28" s="355" t="str">
        <f>IF(K27&gt;'Вводные данные'!$F$7,"N","")</f>
        <v/>
      </c>
      <c r="L28" s="355" t="str">
        <f>IF(L27&gt;'Вводные данные'!$F$7,"N","")</f>
        <v/>
      </c>
      <c r="M28" s="355" t="str">
        <f>IF(M27&gt;'Вводные данные'!$F$7,"N","")</f>
        <v/>
      </c>
      <c r="N28" s="355" t="str">
        <f>IF(N27&gt;'Вводные данные'!$F$7,"N","")</f>
        <v/>
      </c>
      <c r="O28" s="355" t="str">
        <f>IF(O27&gt;'Вводные данные'!$F$7,"N","")</f>
        <v/>
      </c>
      <c r="P28" s="355" t="str">
        <f>IF(P27&gt;'Вводные данные'!$F$7,"N","")</f>
        <v/>
      </c>
      <c r="Q28" s="355" t="str">
        <f>IF(Q27&gt;'Вводные данные'!$F$7,"N","")</f>
        <v/>
      </c>
      <c r="R28" s="355" t="str">
        <f>IF(R27&gt;'Вводные данные'!$F$7,"N","")</f>
        <v/>
      </c>
      <c r="S28" s="355" t="str">
        <f>IF(S27&gt;'Вводные данные'!$F$7,"N","")</f>
        <v/>
      </c>
      <c r="T28" s="355" t="str">
        <f>IF(T27&gt;'Вводные данные'!$F$7,"N","")</f>
        <v/>
      </c>
      <c r="U28" s="355" t="str">
        <f>IF(U27&gt;'Вводные данные'!$F$7,"N","")</f>
        <v/>
      </c>
      <c r="V28" s="355" t="str">
        <f>IF(V27&gt;'Вводные данные'!$F$7,"N","")</f>
        <v/>
      </c>
      <c r="W28" s="355" t="str">
        <f>IF(W27&gt;'Вводные данные'!$F$7,"N","")</f>
        <v/>
      </c>
      <c r="X28" s="355" t="str">
        <f>IF(X27&gt;'Вводные данные'!$F$7,"N","")</f>
        <v/>
      </c>
      <c r="Y28" s="355" t="str">
        <f>IF(Y27&gt;'Вводные данные'!$F$7,"N","")</f>
        <v/>
      </c>
      <c r="Z28" s="355" t="str">
        <f>IF(Z27&gt;'Вводные данные'!$F$7,"N","")</f>
        <v/>
      </c>
      <c r="AA28" s="355" t="str">
        <f>IF(AA27&gt;'Вводные данные'!$F$7,"N","")</f>
        <v/>
      </c>
      <c r="AB28" s="355" t="str">
        <f>IF(AB27&gt;'Вводные данные'!$F$7,"N","")</f>
        <v/>
      </c>
      <c r="AC28" s="355" t="str">
        <f>IF(AC27&gt;'Вводные данные'!$F$7,"N","")</f>
        <v/>
      </c>
      <c r="AD28" s="355" t="str">
        <f>IF(AD27&gt;'Вводные данные'!$F$7,"N","")</f>
        <v/>
      </c>
      <c r="AE28" s="355" t="str">
        <f>IF(AE27&gt;'Вводные данные'!$F$7,"N","")</f>
        <v/>
      </c>
      <c r="AF28" s="355" t="str">
        <f>IF(AF27&gt;'Вводные данные'!$F$7,"N","")</f>
        <v/>
      </c>
      <c r="AG28" s="355" t="str">
        <f>IF(AG27&gt;'Вводные данные'!$F$7,"N","")</f>
        <v/>
      </c>
      <c r="AH28" s="355" t="str">
        <f>IF(AH27&gt;'Вводные данные'!$F$7,"N","")</f>
        <v/>
      </c>
      <c r="AI28" s="355" t="str">
        <f>IF(AI27&gt;'Вводные данные'!$F$7,"N","")</f>
        <v/>
      </c>
      <c r="AJ28" s="355" t="str">
        <f>IF(AJ27&gt;'Вводные данные'!$F$7,"N","")</f>
        <v/>
      </c>
      <c r="AK28" s="355" t="str">
        <f>IF(AK27&gt;'Вводные данные'!$F$7,"N","")</f>
        <v/>
      </c>
      <c r="AL28" s="355" t="str">
        <f>IF(AL27&gt;'Вводные данные'!$F$7,"N","")</f>
        <v/>
      </c>
      <c r="AM28" s="355" t="str">
        <f>IF(AM27&gt;'Вводные данные'!$F$7,"N","")</f>
        <v/>
      </c>
      <c r="AN28" s="355" t="str">
        <f>IF(AN27&gt;'Вводные данные'!$F$7,"N","")</f>
        <v/>
      </c>
      <c r="AO28" s="355" t="str">
        <f>IF(AO27&gt;'Вводные данные'!$F$7,"N","")</f>
        <v/>
      </c>
      <c r="AP28" s="355" t="str">
        <f>IF(AP27&gt;'Вводные данные'!$F$7,"N","")</f>
        <v/>
      </c>
      <c r="AQ28" s="355" t="str">
        <f>IF(AQ27&gt;'Вводные данные'!$F$7,"N","")</f>
        <v/>
      </c>
      <c r="AR28" s="355" t="str">
        <f>IF(AR27&gt;'Вводные данные'!$F$7,"N","")</f>
        <v/>
      </c>
      <c r="AS28" s="355" t="str">
        <f>IF(AS27&gt;'Вводные данные'!$F$7,"N","")</f>
        <v/>
      </c>
      <c r="AT28" s="355" t="str">
        <f>IF(AT27&gt;'Вводные данные'!$F$7,"N","")</f>
        <v/>
      </c>
      <c r="AU28" s="355" t="str">
        <f>IF(AU27&gt;'Вводные данные'!$F$7,"N","")</f>
        <v/>
      </c>
      <c r="AV28" s="355" t="str">
        <f>IF(AV27&gt;'Вводные данные'!$F$7,"N","")</f>
        <v/>
      </c>
      <c r="AW28" s="355" t="str">
        <f>IF(AW27&gt;'Вводные данные'!$F$7,"N","")</f>
        <v/>
      </c>
      <c r="AX28" s="355" t="str">
        <f>IF(AX27&gt;'Вводные данные'!$F$7,"N","")</f>
        <v/>
      </c>
      <c r="AY28" s="355" t="str">
        <f>IF(AY27&gt;'Вводные данные'!$F$7,"N","")</f>
        <v/>
      </c>
      <c r="AZ28" s="355" t="str">
        <f>IF(AZ27&gt;'Вводные данные'!$F$7,"N","")</f>
        <v/>
      </c>
      <c r="BA28" s="355" t="str">
        <f>IF(BA27&gt;'Вводные данные'!$F$7,"N","")</f>
        <v/>
      </c>
      <c r="BB28" s="355" t="str">
        <f>IF(BB27&gt;'Вводные данные'!$F$7,"N","")</f>
        <v/>
      </c>
      <c r="BC28" s="355" t="str">
        <f>IF(BC27&gt;'Вводные данные'!$F$7,"N","")</f>
        <v/>
      </c>
      <c r="BD28" s="355" t="str">
        <f>IF(BD27&gt;'Вводные данные'!$F$7,"N","")</f>
        <v/>
      </c>
      <c r="BE28" s="355" t="str">
        <f>IF(BE27&gt;'Вводные данные'!$F$7,"N","")</f>
        <v/>
      </c>
      <c r="BF28" s="355" t="str">
        <f>IF(BF27&gt;'Вводные данные'!$F$7,"N","")</f>
        <v/>
      </c>
      <c r="BG28" s="355" t="str">
        <f>IF(BG27&gt;'Вводные данные'!$F$7,"N","")</f>
        <v/>
      </c>
      <c r="BH28" s="355" t="str">
        <f>IF(BH27&gt;'Вводные данные'!$F$7,"N","")</f>
        <v/>
      </c>
      <c r="BI28" s="355" t="str">
        <f>IF(BI27&gt;'Вводные данные'!$F$7,"N","")</f>
        <v/>
      </c>
      <c r="BJ28" s="355" t="str">
        <f>IF(BJ27&gt;'Вводные данные'!$F$7,"N","")</f>
        <v/>
      </c>
      <c r="BK28" s="355" t="str">
        <f>IF(BK27&gt;'Вводные данные'!$F$7,"N","")</f>
        <v/>
      </c>
      <c r="BL28" s="355" t="str">
        <f>IF(BL27&gt;'Вводные данные'!$F$7,"N","")</f>
        <v/>
      </c>
      <c r="BM28" s="355" t="str">
        <f>IF(BM27&gt;'Вводные данные'!$F$7,"N","")</f>
        <v/>
      </c>
      <c r="BN28" s="355" t="str">
        <f>IF(BN27&gt;'Вводные данные'!$F$7,"N","")</f>
        <v/>
      </c>
      <c r="BO28" s="355" t="str">
        <f>IF(BO27&gt;'Вводные данные'!$F$7,"N","")</f>
        <v/>
      </c>
      <c r="BP28" s="355" t="str">
        <f>IF(BP27&gt;'Вводные данные'!$F$7,"N","")</f>
        <v/>
      </c>
      <c r="BQ28" s="355" t="str">
        <f>IF(BQ27&gt;'Вводные данные'!$F$7,"N","")</f>
        <v/>
      </c>
      <c r="BR28" s="355" t="str">
        <f>IF(BR27&gt;'Вводные данные'!$F$7,"N","")</f>
        <v/>
      </c>
      <c r="BS28" s="355" t="str">
        <f>IF(BS27&gt;'Вводные данные'!$F$7,"N","")</f>
        <v/>
      </c>
      <c r="BT28" s="355" t="str">
        <f>IF(BT27&gt;'Вводные данные'!$F$7,"N","")</f>
        <v/>
      </c>
      <c r="BU28" s="355" t="str">
        <f>IF(BU27&gt;'Вводные данные'!$F$7,"N","")</f>
        <v/>
      </c>
      <c r="BV28" s="355" t="str">
        <f>IF(BV27&gt;'Вводные данные'!$F$7,"N","")</f>
        <v/>
      </c>
      <c r="BW28" s="355" t="str">
        <f>IF(BW27&gt;'Вводные данные'!$F$7,"N","")</f>
        <v/>
      </c>
      <c r="BX28" s="355" t="str">
        <f>IF(BX27&gt;'Вводные данные'!$F$7,"N","")</f>
        <v/>
      </c>
      <c r="BY28" s="355" t="str">
        <f>IF(BY27&gt;'Вводные данные'!$F$7,"N","")</f>
        <v/>
      </c>
      <c r="BZ28" s="355" t="str">
        <f>IF(BZ27&gt;'Вводные данные'!$F$7,"N","")</f>
        <v/>
      </c>
      <c r="CA28" s="355" t="str">
        <f>IF(CA27&gt;'Вводные данные'!$F$7,"N","")</f>
        <v/>
      </c>
      <c r="CB28" s="355" t="str">
        <f>IF(CB27&gt;'Вводные данные'!$F$7,"N","")</f>
        <v/>
      </c>
      <c r="CC28" s="355" t="str">
        <f>IF(CC27&gt;'Вводные данные'!$F$7,"N","")</f>
        <v/>
      </c>
      <c r="CD28" s="355" t="str">
        <f>IF(CD27&gt;'Вводные данные'!$F$7,"N","")</f>
        <v/>
      </c>
      <c r="CE28" s="355" t="str">
        <f>IF(CE27&gt;'Вводные данные'!$F$7,"N","")</f>
        <v/>
      </c>
      <c r="CF28" s="355" t="str">
        <f>IF(CF27&gt;'Вводные данные'!$F$7,"N","")</f>
        <v/>
      </c>
      <c r="CG28" s="355" t="str">
        <f>IF(CG27&gt;'Вводные данные'!$F$7,"N","")</f>
        <v/>
      </c>
      <c r="CH28" s="355" t="str">
        <f>IF(CH27&gt;'Вводные данные'!$F$7,"N","")</f>
        <v/>
      </c>
      <c r="CI28" s="355" t="str">
        <f>IF(CI27&gt;'Вводные данные'!$F$7,"N","")</f>
        <v/>
      </c>
      <c r="CJ28" s="355" t="str">
        <f>IF(CJ27&gt;'Вводные данные'!$F$7,"N","")</f>
        <v/>
      </c>
      <c r="CK28" s="355" t="str">
        <f>IF(CK27&gt;'Вводные данные'!$F$7,"N","")</f>
        <v/>
      </c>
      <c r="CL28" s="355" t="str">
        <f>IF(CL27&gt;'Вводные данные'!$F$7,"N","")</f>
        <v/>
      </c>
      <c r="CM28" s="355" t="str">
        <f>IF(CM27&gt;'Вводные данные'!$F$7,"N","")</f>
        <v/>
      </c>
      <c r="CN28" s="355" t="str">
        <f>IF(CN27&gt;'Вводные данные'!$F$7,"N","")</f>
        <v/>
      </c>
      <c r="CO28" s="355" t="str">
        <f>IF(CO27&gt;'Вводные данные'!$F$7,"N","")</f>
        <v/>
      </c>
      <c r="CP28" s="355" t="str">
        <f>IF(CP27&gt;'Вводные данные'!$F$7,"N","")</f>
        <v/>
      </c>
      <c r="CQ28" s="355" t="str">
        <f>IF(CQ27&gt;'Вводные данные'!$F$7,"N","")</f>
        <v/>
      </c>
      <c r="CR28" s="355" t="str">
        <f>IF(CR27&gt;'Вводные данные'!$F$7,"N","")</f>
        <v/>
      </c>
      <c r="CS28" s="355" t="str">
        <f>IF(CS27&gt;'Вводные данные'!$F$7,"N","")</f>
        <v/>
      </c>
      <c r="CT28" s="355" t="str">
        <f>IF(CT27&gt;'Вводные данные'!$F$7,"N","")</f>
        <v/>
      </c>
      <c r="CU28" s="355" t="str">
        <f>IF(CU27&gt;'Вводные данные'!$F$7,"N","")</f>
        <v/>
      </c>
      <c r="CV28" s="355" t="str">
        <f>IF(CV27&gt;'Вводные данные'!$F$7,"N","")</f>
        <v/>
      </c>
      <c r="CW28" s="355" t="str">
        <f>IF(CW27&gt;'Вводные данные'!$F$7,"N","")</f>
        <v/>
      </c>
      <c r="CX28" s="355" t="str">
        <f>IF(CX27&gt;'Вводные данные'!$F$7,"N","")</f>
        <v/>
      </c>
      <c r="CY28" s="355" t="str">
        <f>IF(CY27&gt;'Вводные данные'!$F$7,"N","")</f>
        <v/>
      </c>
      <c r="CZ28" s="355" t="str">
        <f>IF(CZ27&gt;'Вводные данные'!$F$7,"N","")</f>
        <v/>
      </c>
      <c r="DA28" s="355" t="str">
        <f>IF(DA27&gt;'Вводные данные'!$F$7,"N","")</f>
        <v/>
      </c>
      <c r="DB28" s="355" t="str">
        <f>IF(DB27&gt;'Вводные данные'!$F$7,"N","")</f>
        <v/>
      </c>
      <c r="DC28" s="355" t="str">
        <f>IF(DC27&gt;'Вводные данные'!$F$7,"N","")</f>
        <v/>
      </c>
      <c r="DD28" s="355" t="str">
        <f>IF(DD27&gt;'Вводные данные'!$F$7,"N","")</f>
        <v/>
      </c>
      <c r="DE28" s="355" t="str">
        <f>IF(DE27&gt;'Вводные данные'!$F$7,"N","")</f>
        <v/>
      </c>
      <c r="DF28" s="355" t="str">
        <f>IF(DF27&gt;'Вводные данные'!$F$7,"N","")</f>
        <v/>
      </c>
      <c r="DG28" s="355" t="str">
        <f>IF(DG27&gt;'Вводные данные'!$F$7,"N","")</f>
        <v/>
      </c>
      <c r="DH28" s="355" t="str">
        <f>IF(DH27&gt;'Вводные данные'!$F$7,"N","")</f>
        <v/>
      </c>
      <c r="DI28" s="355" t="str">
        <f>IF(DI27&gt;'Вводные данные'!$F$7,"N","")</f>
        <v/>
      </c>
      <c r="DJ28" s="355" t="str">
        <f>IF(DJ27&gt;'Вводные данные'!$F$7,"N","")</f>
        <v/>
      </c>
      <c r="DK28" s="355" t="str">
        <f>IF(DK27&gt;'Вводные данные'!$F$7,"N","")</f>
        <v/>
      </c>
      <c r="DL28" s="355" t="str">
        <f>IF(DL27&gt;'Вводные данные'!$F$7,"N","")</f>
        <v/>
      </c>
      <c r="DM28" s="355" t="str">
        <f>IF(DM27&gt;'Вводные данные'!$F$7,"N","")</f>
        <v/>
      </c>
      <c r="DN28" s="355" t="str">
        <f>IF(DN27&gt;'Вводные данные'!$F$7,"N","")</f>
        <v/>
      </c>
      <c r="DO28" s="355" t="str">
        <f>IF(DO27&gt;'Вводные данные'!$F$7,"N","")</f>
        <v/>
      </c>
      <c r="DP28" s="355" t="str">
        <f>IF(DP27&gt;'Вводные данные'!$F$7,"N","")</f>
        <v/>
      </c>
      <c r="DQ28" s="355" t="str">
        <f>IF(DQ27&gt;'Вводные данные'!$F$7,"N","")</f>
        <v/>
      </c>
      <c r="DR28" s="355" t="str">
        <f>IF(DR27&gt;'Вводные данные'!$F$7,"N","")</f>
        <v/>
      </c>
      <c r="DS28" s="355" t="str">
        <f>IF(DS27&gt;'Вводные данные'!$F$7,"N","")</f>
        <v/>
      </c>
      <c r="DT28" s="355" t="str">
        <f>IF(DT27&gt;'Вводные данные'!$F$7,"N","")</f>
        <v/>
      </c>
      <c r="DU28" s="355" t="str">
        <f>IF(DU27&gt;'Вводные данные'!$F$7,"N","")</f>
        <v/>
      </c>
      <c r="DV28" s="355" t="str">
        <f>IF(DV27&gt;'Вводные данные'!$F$7,"N","")</f>
        <v/>
      </c>
      <c r="DW28" s="355" t="str">
        <f>IF(DW27&gt;'Вводные данные'!$F$7,"N","")</f>
        <v/>
      </c>
      <c r="DX28" s="355" t="str">
        <f>IF(DX27&gt;'Вводные данные'!$F$7,"N","")</f>
        <v/>
      </c>
      <c r="DY28" s="355" t="str">
        <f>IF(DY27&gt;'Вводные данные'!$F$7,"N","")</f>
        <v/>
      </c>
      <c r="DZ28" s="355" t="str">
        <f>IF(DZ27&gt;'Вводные данные'!$F$7,"N","")</f>
        <v/>
      </c>
      <c r="EA28" s="355" t="str">
        <f>IF(EA27&gt;'Вводные данные'!$F$7,"N","")</f>
        <v/>
      </c>
      <c r="EB28" s="355" t="str">
        <f>IF(EB27&gt;'Вводные данные'!$F$7,"N","")</f>
        <v/>
      </c>
      <c r="EC28" s="355" t="str">
        <f>IF(EC27&gt;'Вводные данные'!$F$7,"N","")</f>
        <v/>
      </c>
      <c r="ED28" s="355" t="str">
        <f>IF(ED27&gt;'Вводные данные'!$F$7,"N","")</f>
        <v/>
      </c>
      <c r="EE28" s="355" t="str">
        <f>IF(EE27&gt;'Вводные данные'!$F$7,"N","")</f>
        <v/>
      </c>
      <c r="EF28" s="355" t="str">
        <f>IF(EF27&gt;'Вводные данные'!$F$7,"N","")</f>
        <v/>
      </c>
      <c r="EG28" s="355" t="str">
        <f>IF(EG27&gt;'Вводные данные'!$F$7,"N","")</f>
        <v/>
      </c>
      <c r="EH28" s="355" t="str">
        <f>IF(EH27&gt;'Вводные данные'!$F$7,"N","")</f>
        <v/>
      </c>
      <c r="EI28" s="355" t="str">
        <f>IF(EI27&gt;'Вводные данные'!$F$7,"N","")</f>
        <v/>
      </c>
      <c r="EJ28" s="355" t="str">
        <f>IF(EJ27&gt;'Вводные данные'!$F$7,"N","")</f>
        <v/>
      </c>
      <c r="EK28" s="355" t="str">
        <f>IF(EK27&gt;'Вводные данные'!$F$7,"N","")</f>
        <v/>
      </c>
      <c r="EL28" s="355" t="str">
        <f>IF(EL27&gt;'Вводные данные'!$F$7,"N","")</f>
        <v/>
      </c>
      <c r="EM28" s="355" t="str">
        <f>IF(EM27&gt;'Вводные данные'!$F$7,"N","")</f>
        <v/>
      </c>
      <c r="EN28" s="355" t="str">
        <f>IF(EN27&gt;'Вводные данные'!$F$7,"N","")</f>
        <v/>
      </c>
      <c r="EO28" s="355" t="str">
        <f>IF(EO27&gt;'Вводные данные'!$F$7,"N","")</f>
        <v/>
      </c>
      <c r="EP28" s="355" t="str">
        <f>IF(EP27&gt;'Вводные данные'!$F$7,"N","")</f>
        <v/>
      </c>
      <c r="EQ28" s="355" t="str">
        <f>IF(EQ27&gt;'Вводные данные'!$F$7,"N","")</f>
        <v/>
      </c>
      <c r="ER28" s="355" t="str">
        <f>IF(ER27&gt;'Вводные данные'!$F$7,"N","")</f>
        <v/>
      </c>
      <c r="ES28" s="355" t="str">
        <f>IF(ES27&gt;'Вводные данные'!$F$7,"N","")</f>
        <v/>
      </c>
      <c r="ET28" s="355" t="str">
        <f>IF(ET27&gt;'Вводные данные'!$F$7,"N","")</f>
        <v/>
      </c>
      <c r="EU28" s="355" t="str">
        <f>IF(EU27&gt;'Вводные данные'!$F$7,"N","")</f>
        <v/>
      </c>
      <c r="EV28" s="355" t="str">
        <f>IF(EV27&gt;'Вводные данные'!$F$7,"N","")</f>
        <v/>
      </c>
      <c r="EW28" s="355" t="str">
        <f>IF(EW27&gt;'Вводные данные'!$F$7,"N","")</f>
        <v/>
      </c>
    </row>
    <row r="29" spans="2:153" s="58" customFormat="1" ht="16.5" thickBot="1" x14ac:dyDescent="0.3">
      <c r="C29" s="220"/>
      <c r="D29" s="67"/>
      <c r="E29" s="67"/>
      <c r="F29" s="67"/>
      <c r="G29" s="67"/>
      <c r="H29" s="67"/>
      <c r="I29" s="67"/>
      <c r="J29" s="67"/>
      <c r="K29" s="67"/>
      <c r="L29" s="67"/>
      <c r="M29" s="257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  <c r="DU29" s="258"/>
      <c r="DV29" s="25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</row>
    <row r="30" spans="2:153" s="68" customFormat="1" ht="18.75" x14ac:dyDescent="0.3">
      <c r="B30" s="373"/>
      <c r="C30" s="374" t="s">
        <v>468</v>
      </c>
      <c r="D30" s="374">
        <f>D4</f>
        <v>43191</v>
      </c>
      <c r="E30" s="375">
        <f>IF(E1&gt;'Вводные данные'!$F$7,"N",E4)</f>
        <v>43282</v>
      </c>
      <c r="F30" s="375">
        <f>IF(F1&gt;'Вводные данные'!$F$7,"N",F4)</f>
        <v>43374</v>
      </c>
      <c r="G30" s="375">
        <f>IF(G1&gt;'Вводные данные'!$F$7,"N",G4)</f>
        <v>43466</v>
      </c>
      <c r="H30" s="375">
        <f>IF(H1&gt;'Вводные данные'!$F$7,"N",H4)</f>
        <v>43556</v>
      </c>
      <c r="I30" s="375">
        <f>IF(I1&gt;'Вводные данные'!$F$7,"N",I4)</f>
        <v>43647</v>
      </c>
      <c r="J30" s="375">
        <f>IF(J1&gt;'Вводные данные'!$F$7,"N",J4)</f>
        <v>43739</v>
      </c>
      <c r="K30" s="375">
        <f>IF(K1&gt;'Вводные данные'!$F$7,"N",K4)</f>
        <v>43831</v>
      </c>
      <c r="L30" s="375">
        <f>IF(L1&gt;'Вводные данные'!$F$7,"N",L4)</f>
        <v>43922</v>
      </c>
      <c r="M30" s="375">
        <f>IF(M1&gt;'Вводные данные'!$F$7,"N",M4)</f>
        <v>44013</v>
      </c>
      <c r="N30" s="375">
        <f>IF(N1&gt;'Вводные данные'!$F$7,"N",N4)</f>
        <v>44105</v>
      </c>
      <c r="O30" s="375">
        <f>IF(O1&gt;'Вводные данные'!$F$7,"N",O4)</f>
        <v>44197</v>
      </c>
      <c r="P30" s="375">
        <f>IF(P1&gt;'Вводные данные'!$F$7,"N",P4)</f>
        <v>44287</v>
      </c>
      <c r="Q30" s="375">
        <f>IF(Q1&gt;'Вводные данные'!$F$7,"N",Q4)</f>
        <v>44378</v>
      </c>
      <c r="R30" s="375">
        <f>IF(R1&gt;'Вводные данные'!$F$7,"N",R4)</f>
        <v>44470</v>
      </c>
      <c r="S30" s="375">
        <f>IF(S1&gt;'Вводные данные'!$F$7,"N",S4)</f>
        <v>44562</v>
      </c>
      <c r="T30" s="375">
        <f>IF(T1&gt;'Вводные данные'!$F$7,"N",T4)</f>
        <v>44652</v>
      </c>
      <c r="U30" s="375">
        <f>IF(U1&gt;'Вводные данные'!$F$7,"N",U4)</f>
        <v>44743</v>
      </c>
      <c r="V30" s="375">
        <f>IF(V1&gt;'Вводные данные'!$F$7,"N",V4)</f>
        <v>44835</v>
      </c>
      <c r="W30" s="375">
        <f>IF(W1&gt;'Вводные данные'!$F$7,"N",W4)</f>
        <v>44927</v>
      </c>
      <c r="X30" s="375" t="str">
        <f>IF(X1&gt;'Вводные данные'!$F$7,"N",X4)</f>
        <v>N</v>
      </c>
      <c r="Y30" s="375" t="str">
        <f>IF(Y1&gt;'Вводные данные'!$F$7,"N",Y4)</f>
        <v>N</v>
      </c>
      <c r="Z30" s="375" t="str">
        <f>IF(Z1&gt;'Вводные данные'!$F$7,"N",Z4)</f>
        <v>N</v>
      </c>
      <c r="AA30" s="375" t="str">
        <f>IF(AA1&gt;'Вводные данные'!$F$7,"N",AA4)</f>
        <v>N</v>
      </c>
      <c r="AB30" s="375" t="str">
        <f>IF(AB1&gt;'Вводные данные'!$F$7,"N",AB4)</f>
        <v>N</v>
      </c>
      <c r="AC30" s="375" t="str">
        <f>IF(AC1&gt;'Вводные данные'!$F$7,"N",AC4)</f>
        <v>N</v>
      </c>
      <c r="AD30" s="375" t="str">
        <f>IF(AD1&gt;'Вводные данные'!$F$7,"N",AD4)</f>
        <v>N</v>
      </c>
      <c r="AE30" s="375" t="str">
        <f>IF(AE1&gt;'Вводные данные'!$F$7,"N",AE4)</f>
        <v>N</v>
      </c>
      <c r="AF30" s="375" t="str">
        <f>IF(AF1&gt;'Вводные данные'!$F$7,"N",AF4)</f>
        <v>N</v>
      </c>
      <c r="AG30" s="375" t="str">
        <f>IF(AG1&gt;'Вводные данные'!$F$7,"N",AG4)</f>
        <v>N</v>
      </c>
      <c r="AH30" s="375" t="str">
        <f>IF(AH1&gt;'Вводные данные'!$F$7,"N",AH4)</f>
        <v>N</v>
      </c>
      <c r="AI30" s="375" t="str">
        <f>IF(AI1&gt;'Вводные данные'!$F$7,"N",AI4)</f>
        <v>N</v>
      </c>
      <c r="AJ30" s="375" t="str">
        <f>IF(AJ1&gt;'Вводные данные'!$F$7,"N",AJ4)</f>
        <v>N</v>
      </c>
      <c r="AK30" s="375" t="str">
        <f>IF(AK1&gt;'Вводные данные'!$F$7,"N",AK4)</f>
        <v>N</v>
      </c>
      <c r="AL30" s="375" t="str">
        <f>IF(AL1&gt;'Вводные данные'!$F$7,"N",AL4)</f>
        <v>N</v>
      </c>
      <c r="AM30" s="375" t="str">
        <f>IF(AM1&gt;'Вводные данные'!$F$7,"N",AM4)</f>
        <v>N</v>
      </c>
      <c r="AN30" s="375" t="str">
        <f>IF(AN1&gt;'Вводные данные'!$F$7,"N",AN4)</f>
        <v>N</v>
      </c>
      <c r="AO30" s="375" t="str">
        <f>IF(AO1&gt;'Вводные данные'!$F$7,"N",AO4)</f>
        <v>N</v>
      </c>
      <c r="AP30" s="375" t="str">
        <f>IF(AP1&gt;'Вводные данные'!$F$7,"N",AP4)</f>
        <v>N</v>
      </c>
      <c r="AQ30" s="375" t="str">
        <f>IF(AQ1&gt;'Вводные данные'!$F$7,"N",AQ4)</f>
        <v>N</v>
      </c>
      <c r="AR30" s="375" t="str">
        <f>IF(AR1&gt;'Вводные данные'!$F$7,"N",AR4)</f>
        <v>N</v>
      </c>
      <c r="AS30" s="375" t="str">
        <f>IF(AS1&gt;'Вводные данные'!$F$7,"N",AS4)</f>
        <v>N</v>
      </c>
      <c r="AT30" s="375" t="str">
        <f>IF(AT1&gt;'Вводные данные'!$F$7,"N",AT4)</f>
        <v>N</v>
      </c>
      <c r="AU30" s="375" t="str">
        <f>IF(AU1&gt;'Вводные данные'!$F$7,"N",AU4)</f>
        <v>N</v>
      </c>
      <c r="AV30" s="375" t="str">
        <f>IF(AV1&gt;'Вводные данные'!$F$7,"N",AV4)</f>
        <v>N</v>
      </c>
      <c r="AW30" s="375" t="str">
        <f>IF(AW1&gt;'Вводные данные'!$F$7,"N",AW4)</f>
        <v>N</v>
      </c>
      <c r="AX30" s="375" t="str">
        <f>IF(AX1&gt;'Вводные данные'!$F$7,"N",AX4)</f>
        <v>N</v>
      </c>
      <c r="AY30" s="375" t="str">
        <f>IF(AY1&gt;'Вводные данные'!$F$7,"N",AY4)</f>
        <v>N</v>
      </c>
      <c r="AZ30" s="375" t="str">
        <f>IF(AZ1&gt;'Вводные данные'!$F$7,"N",AZ4)</f>
        <v>N</v>
      </c>
      <c r="BA30" s="375" t="str">
        <f>IF(BA1&gt;'Вводные данные'!$F$7,"N",BA4)</f>
        <v>N</v>
      </c>
      <c r="BB30" s="375" t="str">
        <f>IF(BB1&gt;'Вводные данные'!$F$7,"N",BB4)</f>
        <v>N</v>
      </c>
      <c r="BC30" s="375" t="str">
        <f>IF(BC1&gt;'Вводные данные'!$F$7,"N",BC4)</f>
        <v>N</v>
      </c>
      <c r="BD30" s="375" t="str">
        <f>IF(BD1&gt;'Вводные данные'!$F$7,"N",BD4)</f>
        <v>N</v>
      </c>
      <c r="BE30" s="375" t="str">
        <f>IF(BE1&gt;'Вводные данные'!$F$7,"N",BE4)</f>
        <v>N</v>
      </c>
      <c r="BF30" s="375" t="str">
        <f>IF(BF1&gt;'Вводные данные'!$F$7,"N",BF4)</f>
        <v>N</v>
      </c>
      <c r="BG30" s="375" t="str">
        <f>IF(BG1&gt;'Вводные данные'!$F$7,"N",BG4)</f>
        <v>N</v>
      </c>
      <c r="BH30" s="375" t="str">
        <f>IF(BH1&gt;'Вводные данные'!$F$7,"N",BH4)</f>
        <v>N</v>
      </c>
      <c r="BI30" s="375" t="str">
        <f>IF(BI1&gt;'Вводные данные'!$F$7,"N",BI4)</f>
        <v>N</v>
      </c>
      <c r="BJ30" s="375" t="str">
        <f>IF(BJ1&gt;'Вводные данные'!$F$7,"N",BJ4)</f>
        <v>N</v>
      </c>
      <c r="BK30" s="375" t="str">
        <f>IF(BK1&gt;'Вводные данные'!$F$7,"N",BK4)</f>
        <v>N</v>
      </c>
      <c r="BL30" s="375" t="str">
        <f>IF(BL1&gt;'Вводные данные'!$F$7,"N",BL4)</f>
        <v>N</v>
      </c>
      <c r="BM30" s="375" t="str">
        <f>IF(BM1&gt;'Вводные данные'!$F$7,"N",BM4)</f>
        <v>N</v>
      </c>
      <c r="BN30" s="375" t="str">
        <f>IF(BN1&gt;'Вводные данные'!$F$7,"N",BN4)</f>
        <v>N</v>
      </c>
      <c r="BO30" s="375" t="str">
        <f>IF(BO1&gt;'Вводные данные'!$F$7,"N",BO4)</f>
        <v>N</v>
      </c>
      <c r="BP30" s="375" t="str">
        <f>IF(BP1&gt;'Вводные данные'!$F$7,"N",BP4)</f>
        <v>N</v>
      </c>
      <c r="BQ30" s="375" t="str">
        <f>IF(BQ1&gt;'Вводные данные'!$F$7,"N",BQ4)</f>
        <v>N</v>
      </c>
      <c r="BR30" s="375" t="str">
        <f>IF(BR1&gt;'Вводные данные'!$F$7,"N",BR4)</f>
        <v>N</v>
      </c>
      <c r="BS30" s="375" t="str">
        <f>IF(BS1&gt;'Вводные данные'!$F$7,"N",BS4)</f>
        <v>N</v>
      </c>
      <c r="BT30" s="375" t="str">
        <f>IF(BT1&gt;'Вводные данные'!$F$7,"N",BT4)</f>
        <v>N</v>
      </c>
      <c r="BU30" s="375" t="str">
        <f>IF(BU1&gt;'Вводные данные'!$F$7,"N",BU4)</f>
        <v>N</v>
      </c>
      <c r="BV30" s="375" t="str">
        <f>IF(BV1&gt;'Вводные данные'!$F$7,"N",BV4)</f>
        <v>N</v>
      </c>
      <c r="BW30" s="375" t="str">
        <f>IF(BW1&gt;'Вводные данные'!$F$7,"N",BW4)</f>
        <v>N</v>
      </c>
      <c r="BX30" s="375" t="str">
        <f>IF(BX1&gt;'Вводные данные'!$F$7,"N",BX4)</f>
        <v>N</v>
      </c>
      <c r="BY30" s="375" t="str">
        <f>IF(BY1&gt;'Вводные данные'!$F$7,"N",BY4)</f>
        <v>N</v>
      </c>
      <c r="BZ30" s="375" t="str">
        <f>IF(BZ1&gt;'Вводные данные'!$F$7,"N",BZ4)</f>
        <v>N</v>
      </c>
      <c r="CA30" s="375" t="str">
        <f>IF(CA1&gt;'Вводные данные'!$F$7,"N",CA4)</f>
        <v>N</v>
      </c>
      <c r="CB30" s="375" t="str">
        <f>IF(CB1&gt;'Вводные данные'!$F$7,"N",CB4)</f>
        <v>N</v>
      </c>
      <c r="CC30" s="375" t="str">
        <f>IF(CC1&gt;'Вводные данные'!$F$7,"N",CC4)</f>
        <v>N</v>
      </c>
      <c r="CD30" s="375" t="str">
        <f>IF(CD1&gt;'Вводные данные'!$F$7,"N",CD4)</f>
        <v>N</v>
      </c>
      <c r="CE30" s="375" t="str">
        <f>IF(CE1&gt;'Вводные данные'!$F$7,"N",CE4)</f>
        <v>N</v>
      </c>
      <c r="CF30" s="375" t="str">
        <f>IF(CF1&gt;'Вводные данные'!$F$7,"N",CF4)</f>
        <v>N</v>
      </c>
      <c r="CG30" s="375" t="str">
        <f>IF(CG1&gt;'Вводные данные'!$F$7,"N",CG4)</f>
        <v>N</v>
      </c>
      <c r="CH30" s="375" t="str">
        <f>IF(CH1&gt;'Вводные данные'!$F$7,"N",CH4)</f>
        <v>N</v>
      </c>
      <c r="CI30" s="375" t="str">
        <f>IF(CI1&gt;'Вводные данные'!$F$7,"N",CI4)</f>
        <v>N</v>
      </c>
      <c r="CJ30" s="375" t="str">
        <f>IF(CJ1&gt;'Вводные данные'!$F$7,"N",CJ4)</f>
        <v>N</v>
      </c>
      <c r="CK30" s="375" t="str">
        <f>IF(CK1&gt;'Вводные данные'!$F$7,"N",CK4)</f>
        <v>N</v>
      </c>
      <c r="CL30" s="375" t="str">
        <f>IF(CL1&gt;'Вводные данные'!$F$7,"N",CL4)</f>
        <v>N</v>
      </c>
      <c r="CM30" s="375" t="str">
        <f>IF(CM1&gt;'Вводные данные'!$F$7,"N",CM4)</f>
        <v>N</v>
      </c>
      <c r="CN30" s="375" t="str">
        <f>IF(CN1&gt;'Вводные данные'!$F$7,"N",CN4)</f>
        <v>N</v>
      </c>
      <c r="CO30" s="375" t="str">
        <f>IF(CO1&gt;'Вводные данные'!$F$7,"N",CO4)</f>
        <v>N</v>
      </c>
      <c r="CP30" s="375" t="str">
        <f>IF(CP1&gt;'Вводные данные'!$F$7,"N",CP4)</f>
        <v>N</v>
      </c>
      <c r="CQ30" s="375" t="str">
        <f>IF(CQ1&gt;'Вводные данные'!$F$7,"N",CQ4)</f>
        <v>N</v>
      </c>
      <c r="CR30" s="375" t="str">
        <f>IF(CR1&gt;'Вводные данные'!$F$7,"N",CR4)</f>
        <v>N</v>
      </c>
      <c r="CS30" s="375" t="str">
        <f>IF(CS1&gt;'Вводные данные'!$F$7,"N",CS4)</f>
        <v>N</v>
      </c>
      <c r="CT30" s="375" t="str">
        <f>IF(CT1&gt;'Вводные данные'!$F$7,"N",CT4)</f>
        <v>N</v>
      </c>
      <c r="CU30" s="375" t="str">
        <f>IF(CU1&gt;'Вводные данные'!$F$7,"N",CU4)</f>
        <v>N</v>
      </c>
      <c r="CV30" s="375" t="str">
        <f>IF(CV1&gt;'Вводные данные'!$F$7,"N",CV4)</f>
        <v>N</v>
      </c>
      <c r="CW30" s="375" t="str">
        <f>IF(CW1&gt;'Вводные данные'!$F$7,"N",CW4)</f>
        <v>N</v>
      </c>
      <c r="CX30" s="375" t="str">
        <f>IF(CX1&gt;'Вводные данные'!$F$7,"N",CX4)</f>
        <v>N</v>
      </c>
      <c r="CY30" s="375" t="str">
        <f>IF(CY1&gt;'Вводные данные'!$F$7,"N",CY4)</f>
        <v>N</v>
      </c>
      <c r="CZ30" s="375" t="str">
        <f>IF(CZ1&gt;'Вводные данные'!$F$7,"N",CZ4)</f>
        <v>N</v>
      </c>
      <c r="DA30" s="375" t="str">
        <f>IF(DA1&gt;'Вводные данные'!$F$7,"N",DA4)</f>
        <v>N</v>
      </c>
      <c r="DB30" s="375" t="str">
        <f>IF(DB1&gt;'Вводные данные'!$F$7,"N",DB4)</f>
        <v>N</v>
      </c>
      <c r="DC30" s="375" t="str">
        <f>IF(DC1&gt;'Вводные данные'!$F$7,"N",DC4)</f>
        <v>N</v>
      </c>
      <c r="DD30" s="375" t="str">
        <f>IF(DD1&gt;'Вводные данные'!$F$7,"N",DD4)</f>
        <v>N</v>
      </c>
      <c r="DE30" s="375" t="str">
        <f>IF(DE1&gt;'Вводные данные'!$F$7,"N",DE4)</f>
        <v>N</v>
      </c>
      <c r="DF30" s="375" t="str">
        <f>IF(DF1&gt;'Вводные данные'!$F$7,"N",DF4)</f>
        <v>N</v>
      </c>
      <c r="DG30" s="375" t="str">
        <f>IF(DG1&gt;'Вводные данные'!$F$7,"N",DG4)</f>
        <v>N</v>
      </c>
      <c r="DH30" s="375" t="str">
        <f>IF(DH1&gt;'Вводные данные'!$F$7,"N",DH4)</f>
        <v>N</v>
      </c>
      <c r="DI30" s="375" t="str">
        <f>IF(DI1&gt;'Вводные данные'!$F$7,"N",DI4)</f>
        <v>N</v>
      </c>
      <c r="DJ30" s="375" t="str">
        <f>IF(DJ1&gt;'Вводные данные'!$F$7,"N",DJ4)</f>
        <v>N</v>
      </c>
      <c r="DK30" s="375" t="str">
        <f>IF(DK1&gt;'Вводные данные'!$F$7,"N",DK4)</f>
        <v>N</v>
      </c>
      <c r="DL30" s="375" t="str">
        <f>IF(DL1&gt;'Вводные данные'!$F$7,"N",DL4)</f>
        <v>N</v>
      </c>
      <c r="DM30" s="375" t="str">
        <f>IF(DM1&gt;'Вводные данные'!$F$7,"N",DM4)</f>
        <v>N</v>
      </c>
      <c r="DN30" s="375" t="str">
        <f>IF(DN1&gt;'Вводные данные'!$F$7,"N",DN4)</f>
        <v>N</v>
      </c>
      <c r="DO30" s="375" t="str">
        <f>IF(DO1&gt;'Вводные данные'!$F$7,"N",DO4)</f>
        <v>N</v>
      </c>
      <c r="DP30" s="375" t="str">
        <f>IF(DP1&gt;'Вводные данные'!$F$7,"N",DP4)</f>
        <v>N</v>
      </c>
      <c r="DQ30" s="375" t="str">
        <f>IF(DQ1&gt;'Вводные данные'!$F$7,"N",DQ4)</f>
        <v>N</v>
      </c>
      <c r="DR30" s="375" t="str">
        <f>IF(DR1&gt;'Вводные данные'!$F$7,"N",DR4)</f>
        <v>N</v>
      </c>
      <c r="DS30" s="375" t="str">
        <f>IF(DS1&gt;'Вводные данные'!$F$7,"N",DS4)</f>
        <v>N</v>
      </c>
      <c r="DT30" s="375" t="str">
        <f>IF(DT1&gt;'Вводные данные'!$F$7,"N",DT4)</f>
        <v>N</v>
      </c>
      <c r="DU30" s="375" t="str">
        <f>IF(DU1&gt;'Вводные данные'!$F$7,"N",DU4)</f>
        <v>N</v>
      </c>
      <c r="DV30" s="375" t="str">
        <f>IF(DV1&gt;'Вводные данные'!$F$7,"N",DV4)</f>
        <v>N</v>
      </c>
      <c r="DW30" s="375" t="str">
        <f>IF(DW1&gt;'Вводные данные'!$F$7,"N",DW4)</f>
        <v>N</v>
      </c>
      <c r="DX30" s="375" t="str">
        <f>IF(DX1&gt;'Вводные данные'!$F$7,"N",DX4)</f>
        <v>N</v>
      </c>
      <c r="DY30" s="375" t="str">
        <f>IF(DY1&gt;'Вводные данные'!$F$7,"N",DY4)</f>
        <v>N</v>
      </c>
      <c r="DZ30" s="375" t="str">
        <f>IF(DZ1&gt;'Вводные данные'!$F$7,"N",DZ4)</f>
        <v>N</v>
      </c>
      <c r="EA30" s="375" t="str">
        <f>IF(EA1&gt;'Вводные данные'!$F$7,"N",EA4)</f>
        <v>N</v>
      </c>
      <c r="EB30" s="375" t="str">
        <f>IF(EB1&gt;'Вводные данные'!$F$7,"N",EB4)</f>
        <v>N</v>
      </c>
      <c r="EC30" s="375" t="str">
        <f>IF(EC1&gt;'Вводные данные'!$F$7,"N",EC4)</f>
        <v>N</v>
      </c>
      <c r="ED30" s="375" t="str">
        <f>IF(ED1&gt;'Вводные данные'!$F$7,"N",ED4)</f>
        <v>N</v>
      </c>
      <c r="EE30" s="375" t="str">
        <f>IF(EE1&gt;'Вводные данные'!$F$7,"N",EE4)</f>
        <v>N</v>
      </c>
      <c r="EF30" s="375" t="str">
        <f>IF(EF1&gt;'Вводные данные'!$F$7,"N",EF4)</f>
        <v>N</v>
      </c>
      <c r="EG30" s="375" t="str">
        <f>IF(EG1&gt;'Вводные данные'!$F$7,"N",EG4)</f>
        <v>N</v>
      </c>
      <c r="EH30" s="375" t="str">
        <f>IF(EH1&gt;'Вводные данные'!$F$7,"N",EH4)</f>
        <v>N</v>
      </c>
      <c r="EI30" s="375" t="str">
        <f>IF(EI1&gt;'Вводные данные'!$F$7,"N",EI4)</f>
        <v>N</v>
      </c>
      <c r="EJ30" s="375" t="str">
        <f>IF(EJ1&gt;'Вводные данные'!$F$7,"N",EJ4)</f>
        <v>N</v>
      </c>
      <c r="EK30" s="375" t="str">
        <f>IF(EK1&gt;'Вводные данные'!$F$7,"N",EK4)</f>
        <v>N</v>
      </c>
      <c r="EL30" s="375" t="str">
        <f>IF(EL1&gt;'Вводные данные'!$F$7,"N",EL4)</f>
        <v>N</v>
      </c>
      <c r="EM30" s="375" t="str">
        <f>IF(EM1&gt;'Вводные данные'!$F$7,"N",EM4)</f>
        <v>N</v>
      </c>
      <c r="EN30" s="375" t="str">
        <f>IF(EN1&gt;'Вводные данные'!$F$7,"N",EN4)</f>
        <v>N</v>
      </c>
      <c r="EO30" s="375" t="str">
        <f>IF(EO1&gt;'Вводные данные'!$F$7,"N",EO4)</f>
        <v>N</v>
      </c>
      <c r="EP30" s="375" t="str">
        <f>IF(EP1&gt;'Вводные данные'!$F$7,"N",EP4)</f>
        <v>N</v>
      </c>
      <c r="EQ30" s="375" t="str">
        <f>IF(EQ1&gt;'Вводные данные'!$F$7,"N",EQ4)</f>
        <v>N</v>
      </c>
      <c r="ER30" s="375" t="str">
        <f>IF(ER1&gt;'Вводные данные'!$F$7,"N",ER4)</f>
        <v>N</v>
      </c>
      <c r="ES30" s="375" t="str">
        <f>IF(ES1&gt;'Вводные данные'!$F$7,"N",ES4)</f>
        <v>N</v>
      </c>
      <c r="ET30" s="375" t="str">
        <f>IF(ET1&gt;'Вводные данные'!$F$7,"N",ET4)</f>
        <v>N</v>
      </c>
      <c r="EU30" s="375" t="str">
        <f>IF(EU1&gt;'Вводные данные'!$F$7,"N",EU4)</f>
        <v>N</v>
      </c>
      <c r="EV30" s="375" t="str">
        <f>IF(EV1&gt;'Вводные данные'!$F$7,"N",EV4)</f>
        <v>N</v>
      </c>
      <c r="EW30" s="375" t="str">
        <f>IF(EW1&gt;'Вводные данные'!$F$7,"N",EW4)</f>
        <v>N</v>
      </c>
    </row>
    <row r="31" spans="2:153" s="370" customFormat="1" ht="18.75" x14ac:dyDescent="0.3">
      <c r="B31" s="368" t="s">
        <v>497</v>
      </c>
      <c r="C31" s="369"/>
      <c r="D31" s="369"/>
      <c r="E31" s="369" t="str">
        <f>IF(E1&gt;'Вводные данные'!$F$7,"N","")</f>
        <v/>
      </c>
      <c r="F31" s="369" t="str">
        <f>IF(F1&gt;'Вводные данные'!$F$7,"N","")</f>
        <v/>
      </c>
      <c r="G31" s="369" t="str">
        <f>IF(G1&gt;'Вводные данные'!$F$7,"N","")</f>
        <v/>
      </c>
      <c r="H31" s="369" t="str">
        <f>IF(H1&gt;'Вводные данные'!$F$7,"N","")</f>
        <v/>
      </c>
      <c r="I31" s="369" t="str">
        <f>IF(I1&gt;'Вводные данные'!$F$7,"N","")</f>
        <v/>
      </c>
      <c r="J31" s="369" t="str">
        <f>IF(J1&gt;'Вводные данные'!$F$7,"N","")</f>
        <v/>
      </c>
      <c r="K31" s="369" t="str">
        <f>IF(K1&gt;'Вводные данные'!$F$7,"N","")</f>
        <v/>
      </c>
      <c r="L31" s="369" t="str">
        <f>IF(L1&gt;'Вводные данные'!$F$7,"N","")</f>
        <v/>
      </c>
      <c r="M31" s="369" t="str">
        <f>IF(M1&gt;'Вводные данные'!$F$7,"N","")</f>
        <v/>
      </c>
      <c r="N31" s="369" t="str">
        <f>IF(N1&gt;'Вводные данные'!$F$7,"N","")</f>
        <v/>
      </c>
      <c r="O31" s="369" t="str">
        <f>IF(O1&gt;'Вводные данные'!$F$7,"N","")</f>
        <v/>
      </c>
      <c r="P31" s="369" t="str">
        <f>IF(P1&gt;'Вводные данные'!$F$7,"N","")</f>
        <v/>
      </c>
      <c r="Q31" s="369" t="str">
        <f>IF(Q1&gt;'Вводные данные'!$F$7,"N","")</f>
        <v/>
      </c>
      <c r="R31" s="369" t="str">
        <f>IF(R1&gt;'Вводные данные'!$F$7,"N","")</f>
        <v/>
      </c>
      <c r="S31" s="369" t="str">
        <f>IF(S1&gt;'Вводные данные'!$F$7,"N","")</f>
        <v/>
      </c>
      <c r="T31" s="369" t="str">
        <f>IF(T1&gt;'Вводные данные'!$F$7,"N","")</f>
        <v/>
      </c>
      <c r="U31" s="369" t="str">
        <f>IF(U1&gt;'Вводные данные'!$F$7,"N","")</f>
        <v/>
      </c>
      <c r="V31" s="369" t="str">
        <f>IF(V1&gt;'Вводные данные'!$F$7,"N","")</f>
        <v/>
      </c>
      <c r="W31" s="369" t="str">
        <f>IF(W1&gt;'Вводные данные'!$F$7,"N","")</f>
        <v/>
      </c>
      <c r="X31" s="369" t="str">
        <f>IF(X1&gt;'Вводные данные'!$F$7,"N","")</f>
        <v>N</v>
      </c>
      <c r="Y31" s="369" t="str">
        <f>IF(Y1&gt;'Вводные данные'!$F$7,"N","")</f>
        <v>N</v>
      </c>
      <c r="Z31" s="369" t="str">
        <f>IF(Z1&gt;'Вводные данные'!$F$7,"N","")</f>
        <v>N</v>
      </c>
      <c r="AA31" s="369" t="str">
        <f>IF(AA1&gt;'Вводные данные'!$F$7,"N","")</f>
        <v>N</v>
      </c>
      <c r="AB31" s="369" t="str">
        <f>IF(AB1&gt;'Вводные данные'!$F$7,"N","")</f>
        <v>N</v>
      </c>
      <c r="AC31" s="369" t="str">
        <f>IF(AC1&gt;'Вводные данные'!$F$7,"N","")</f>
        <v>N</v>
      </c>
      <c r="AD31" s="369" t="str">
        <f>IF(AD1&gt;'Вводные данные'!$F$7,"N","")</f>
        <v>N</v>
      </c>
      <c r="AE31" s="369" t="str">
        <f>IF(AE1&gt;'Вводные данные'!$F$7,"N","")</f>
        <v>N</v>
      </c>
      <c r="AF31" s="369" t="str">
        <f>IF(AF1&gt;'Вводные данные'!$F$7,"N","")</f>
        <v>N</v>
      </c>
      <c r="AG31" s="369" t="str">
        <f>IF(AG1&gt;'Вводные данные'!$F$7,"N","")</f>
        <v>N</v>
      </c>
      <c r="AH31" s="369" t="str">
        <f>IF(AH1&gt;'Вводные данные'!$F$7,"N","")</f>
        <v>N</v>
      </c>
      <c r="AI31" s="369" t="str">
        <f>IF(AI1&gt;'Вводные данные'!$F$7,"N","")</f>
        <v>N</v>
      </c>
      <c r="AJ31" s="369" t="str">
        <f>IF(AJ1&gt;'Вводные данные'!$F$7,"N","")</f>
        <v>N</v>
      </c>
      <c r="AK31" s="369" t="str">
        <f>IF(AK1&gt;'Вводные данные'!$F$7,"N","")</f>
        <v>N</v>
      </c>
      <c r="AL31" s="369" t="str">
        <f>IF(AL1&gt;'Вводные данные'!$F$7,"N","")</f>
        <v>N</v>
      </c>
      <c r="AM31" s="369" t="str">
        <f>IF(AM1&gt;'Вводные данные'!$F$7,"N","")</f>
        <v>N</v>
      </c>
      <c r="AN31" s="369" t="str">
        <f>IF(AN1&gt;'Вводные данные'!$F$7,"N","")</f>
        <v>N</v>
      </c>
      <c r="AO31" s="369" t="str">
        <f>IF(AO1&gt;'Вводные данные'!$F$7,"N","")</f>
        <v>N</v>
      </c>
      <c r="AP31" s="369" t="str">
        <f>IF(AP1&gt;'Вводные данные'!$F$7,"N","")</f>
        <v>N</v>
      </c>
      <c r="AQ31" s="369" t="str">
        <f>IF(AQ1&gt;'Вводные данные'!$F$7,"N","")</f>
        <v>N</v>
      </c>
      <c r="AR31" s="369" t="str">
        <f>IF(AR1&gt;'Вводные данные'!$F$7,"N","")</f>
        <v>N</v>
      </c>
      <c r="AS31" s="369" t="str">
        <f>IF(AS1&gt;'Вводные данные'!$F$7,"N","")</f>
        <v>N</v>
      </c>
      <c r="AT31" s="369" t="str">
        <f>IF(AT1&gt;'Вводные данные'!$F$7,"N","")</f>
        <v>N</v>
      </c>
      <c r="AU31" s="369" t="str">
        <f>IF(AU1&gt;'Вводные данные'!$F$7,"N","")</f>
        <v>N</v>
      </c>
      <c r="AV31" s="369" t="str">
        <f>IF(AV1&gt;'Вводные данные'!$F$7,"N","")</f>
        <v>N</v>
      </c>
      <c r="AW31" s="369" t="str">
        <f>IF(AW1&gt;'Вводные данные'!$F$7,"N","")</f>
        <v>N</v>
      </c>
      <c r="AX31" s="369" t="str">
        <f>IF(AX1&gt;'Вводные данные'!$F$7,"N","")</f>
        <v>N</v>
      </c>
      <c r="AY31" s="369" t="str">
        <f>IF(AY1&gt;'Вводные данные'!$F$7,"N","")</f>
        <v>N</v>
      </c>
      <c r="AZ31" s="369" t="str">
        <f>IF(AZ1&gt;'Вводные данные'!$F$7,"N","")</f>
        <v>N</v>
      </c>
      <c r="BA31" s="369" t="str">
        <f>IF(BA1&gt;'Вводные данные'!$F$7,"N","")</f>
        <v>N</v>
      </c>
      <c r="BB31" s="369" t="str">
        <f>IF(BB1&gt;'Вводные данные'!$F$7,"N","")</f>
        <v>N</v>
      </c>
      <c r="BC31" s="369" t="str">
        <f>IF(BC1&gt;'Вводные данные'!$F$7,"N","")</f>
        <v>N</v>
      </c>
      <c r="BD31" s="369" t="str">
        <f>IF(BD1&gt;'Вводные данные'!$F$7,"N","")</f>
        <v>N</v>
      </c>
      <c r="BE31" s="369" t="str">
        <f>IF(BE1&gt;'Вводные данные'!$F$7,"N","")</f>
        <v>N</v>
      </c>
      <c r="BF31" s="369" t="str">
        <f>IF(BF1&gt;'Вводные данные'!$F$7,"N","")</f>
        <v>N</v>
      </c>
      <c r="BG31" s="369" t="str">
        <f>IF(BG1&gt;'Вводные данные'!$F$7,"N","")</f>
        <v>N</v>
      </c>
      <c r="BH31" s="369" t="str">
        <f>IF(BH1&gt;'Вводные данные'!$F$7,"N","")</f>
        <v>N</v>
      </c>
      <c r="BI31" s="369" t="str">
        <f>IF(BI1&gt;'Вводные данные'!$F$7,"N","")</f>
        <v>N</v>
      </c>
      <c r="BJ31" s="369" t="str">
        <f>IF(BJ1&gt;'Вводные данные'!$F$7,"N","")</f>
        <v>N</v>
      </c>
      <c r="BK31" s="369" t="str">
        <f>IF(BK1&gt;'Вводные данные'!$F$7,"N","")</f>
        <v>N</v>
      </c>
      <c r="BL31" s="369" t="str">
        <f>IF(BL1&gt;'Вводные данные'!$F$7,"N","")</f>
        <v>N</v>
      </c>
      <c r="BM31" s="369" t="str">
        <f>IF(BM1&gt;'Вводные данные'!$F$7,"N","")</f>
        <v>N</v>
      </c>
      <c r="BN31" s="369" t="str">
        <f>IF(BN1&gt;'Вводные данные'!$F$7,"N","")</f>
        <v>N</v>
      </c>
      <c r="BO31" s="369" t="str">
        <f>IF(BO1&gt;'Вводные данные'!$F$7,"N","")</f>
        <v>N</v>
      </c>
      <c r="BP31" s="369" t="str">
        <f>IF(BP1&gt;'Вводные данные'!$F$7,"N","")</f>
        <v>N</v>
      </c>
      <c r="BQ31" s="369" t="str">
        <f>IF(BQ1&gt;'Вводные данные'!$F$7,"N","")</f>
        <v>N</v>
      </c>
      <c r="BR31" s="369" t="str">
        <f>IF(BR1&gt;'Вводные данные'!$F$7,"N","")</f>
        <v>N</v>
      </c>
      <c r="BS31" s="369" t="str">
        <f>IF(BS1&gt;'Вводные данные'!$F$7,"N","")</f>
        <v>N</v>
      </c>
      <c r="BT31" s="369" t="str">
        <f>IF(BT1&gt;'Вводные данные'!$F$7,"N","")</f>
        <v>N</v>
      </c>
      <c r="BU31" s="369" t="str">
        <f>IF(BU1&gt;'Вводные данные'!$F$7,"N","")</f>
        <v>N</v>
      </c>
      <c r="BV31" s="369" t="str">
        <f>IF(BV1&gt;'Вводные данные'!$F$7,"N","")</f>
        <v>N</v>
      </c>
      <c r="BW31" s="369" t="str">
        <f>IF(BW1&gt;'Вводные данные'!$F$7,"N","")</f>
        <v>N</v>
      </c>
      <c r="BX31" s="369" t="str">
        <f>IF(BX1&gt;'Вводные данные'!$F$7,"N","")</f>
        <v>N</v>
      </c>
      <c r="BY31" s="369" t="str">
        <f>IF(BY1&gt;'Вводные данные'!$F$7,"N","")</f>
        <v>N</v>
      </c>
      <c r="BZ31" s="369" t="str">
        <f>IF(BZ1&gt;'Вводные данные'!$F$7,"N","")</f>
        <v>N</v>
      </c>
      <c r="CA31" s="369" t="str">
        <f>IF(CA1&gt;'Вводные данные'!$F$7,"N","")</f>
        <v>N</v>
      </c>
      <c r="CB31" s="369" t="str">
        <f>IF(CB1&gt;'Вводные данные'!$F$7,"N","")</f>
        <v>N</v>
      </c>
      <c r="CC31" s="369" t="str">
        <f>IF(CC1&gt;'Вводные данные'!$F$7,"N","")</f>
        <v>N</v>
      </c>
      <c r="CD31" s="369" t="str">
        <f>IF(CD1&gt;'Вводные данные'!$F$7,"N","")</f>
        <v>N</v>
      </c>
      <c r="CE31" s="369" t="str">
        <f>IF(CE1&gt;'Вводные данные'!$F$7,"N","")</f>
        <v>N</v>
      </c>
      <c r="CF31" s="369" t="str">
        <f>IF(CF1&gt;'Вводные данные'!$F$7,"N","")</f>
        <v>N</v>
      </c>
      <c r="CG31" s="369" t="str">
        <f>IF(CG1&gt;'Вводные данные'!$F$7,"N","")</f>
        <v>N</v>
      </c>
      <c r="CH31" s="369" t="str">
        <f>IF(CH1&gt;'Вводные данные'!$F$7,"N","")</f>
        <v>N</v>
      </c>
      <c r="CI31" s="369" t="str">
        <f>IF(CI1&gt;'Вводные данные'!$F$7,"N","")</f>
        <v>N</v>
      </c>
      <c r="CJ31" s="369" t="str">
        <f>IF(CJ1&gt;'Вводные данные'!$F$7,"N","")</f>
        <v>N</v>
      </c>
      <c r="CK31" s="369" t="str">
        <f>IF(CK1&gt;'Вводные данные'!$F$7,"N","")</f>
        <v>N</v>
      </c>
      <c r="CL31" s="369" t="str">
        <f>IF(CL1&gt;'Вводные данные'!$F$7,"N","")</f>
        <v>N</v>
      </c>
      <c r="CM31" s="369" t="str">
        <f>IF(CM1&gt;'Вводные данные'!$F$7,"N","")</f>
        <v>N</v>
      </c>
      <c r="CN31" s="369" t="str">
        <f>IF(CN1&gt;'Вводные данные'!$F$7,"N","")</f>
        <v>N</v>
      </c>
      <c r="CO31" s="369" t="str">
        <f>IF(CO1&gt;'Вводные данные'!$F$7,"N","")</f>
        <v>N</v>
      </c>
      <c r="CP31" s="369" t="str">
        <f>IF(CP1&gt;'Вводные данные'!$F$7,"N","")</f>
        <v>N</v>
      </c>
      <c r="CQ31" s="369" t="str">
        <f>IF(CQ1&gt;'Вводные данные'!$F$7,"N","")</f>
        <v>N</v>
      </c>
      <c r="CR31" s="369" t="str">
        <f>IF(CR1&gt;'Вводные данные'!$F$7,"N","")</f>
        <v>N</v>
      </c>
      <c r="CS31" s="369" t="str">
        <f>IF(CS1&gt;'Вводные данные'!$F$7,"N","")</f>
        <v>N</v>
      </c>
      <c r="CT31" s="369" t="str">
        <f>IF(CT1&gt;'Вводные данные'!$F$7,"N","")</f>
        <v>N</v>
      </c>
      <c r="CU31" s="369" t="str">
        <f>IF(CU1&gt;'Вводные данные'!$F$7,"N","")</f>
        <v>N</v>
      </c>
      <c r="CV31" s="369" t="str">
        <f>IF(CV1&gt;'Вводные данные'!$F$7,"N","")</f>
        <v>N</v>
      </c>
      <c r="CW31" s="369" t="str">
        <f>IF(CW1&gt;'Вводные данные'!$F$7,"N","")</f>
        <v>N</v>
      </c>
      <c r="CX31" s="369" t="str">
        <f>IF(CX1&gt;'Вводные данные'!$F$7,"N","")</f>
        <v>N</v>
      </c>
      <c r="CY31" s="369" t="str">
        <f>IF(CY1&gt;'Вводные данные'!$F$7,"N","")</f>
        <v>N</v>
      </c>
      <c r="CZ31" s="369" t="str">
        <f>IF(CZ1&gt;'Вводные данные'!$F$7,"N","")</f>
        <v>N</v>
      </c>
      <c r="DA31" s="369" t="str">
        <f>IF(DA1&gt;'Вводные данные'!$F$7,"N","")</f>
        <v>N</v>
      </c>
      <c r="DB31" s="369" t="str">
        <f>IF(DB1&gt;'Вводные данные'!$F$7,"N","")</f>
        <v>N</v>
      </c>
      <c r="DC31" s="369" t="str">
        <f>IF(DC1&gt;'Вводные данные'!$F$7,"N","")</f>
        <v>N</v>
      </c>
      <c r="DD31" s="369" t="str">
        <f>IF(DD1&gt;'Вводные данные'!$F$7,"N","")</f>
        <v>N</v>
      </c>
      <c r="DE31" s="369" t="str">
        <f>IF(DE1&gt;'Вводные данные'!$F$7,"N","")</f>
        <v>N</v>
      </c>
      <c r="DF31" s="369" t="str">
        <f>IF(DF1&gt;'Вводные данные'!$F$7,"N","")</f>
        <v>N</v>
      </c>
      <c r="DG31" s="369" t="str">
        <f>IF(DG1&gt;'Вводные данные'!$F$7,"N","")</f>
        <v>N</v>
      </c>
      <c r="DH31" s="369" t="str">
        <f>IF(DH1&gt;'Вводные данные'!$F$7,"N","")</f>
        <v>N</v>
      </c>
      <c r="DI31" s="369" t="str">
        <f>IF(DI1&gt;'Вводные данные'!$F$7,"N","")</f>
        <v>N</v>
      </c>
      <c r="DJ31" s="369" t="str">
        <f>IF(DJ1&gt;'Вводные данные'!$F$7,"N","")</f>
        <v>N</v>
      </c>
      <c r="DK31" s="369" t="str">
        <f>IF(DK1&gt;'Вводные данные'!$F$7,"N","")</f>
        <v>N</v>
      </c>
      <c r="DL31" s="369" t="str">
        <f>IF(DL1&gt;'Вводные данные'!$F$7,"N","")</f>
        <v>N</v>
      </c>
      <c r="DM31" s="369" t="str">
        <f>IF(DM1&gt;'Вводные данные'!$F$7,"N","")</f>
        <v>N</v>
      </c>
      <c r="DN31" s="369" t="str">
        <f>IF(DN1&gt;'Вводные данные'!$F$7,"N","")</f>
        <v>N</v>
      </c>
      <c r="DO31" s="369" t="str">
        <f>IF(DO1&gt;'Вводные данные'!$F$7,"N","")</f>
        <v>N</v>
      </c>
      <c r="DP31" s="369" t="str">
        <f>IF(DP1&gt;'Вводные данные'!$F$7,"N","")</f>
        <v>N</v>
      </c>
      <c r="DQ31" s="369" t="str">
        <f>IF(DQ1&gt;'Вводные данные'!$F$7,"N","")</f>
        <v>N</v>
      </c>
      <c r="DR31" s="369" t="str">
        <f>IF(DR1&gt;'Вводные данные'!$F$7,"N","")</f>
        <v>N</v>
      </c>
      <c r="DS31" s="369" t="str">
        <f>IF(DS1&gt;'Вводные данные'!$F$7,"N","")</f>
        <v>N</v>
      </c>
      <c r="DT31" s="369" t="str">
        <f>IF(DT1&gt;'Вводные данные'!$F$7,"N","")</f>
        <v>N</v>
      </c>
      <c r="DU31" s="369" t="str">
        <f>IF(DU1&gt;'Вводные данные'!$F$7,"N","")</f>
        <v>N</v>
      </c>
      <c r="DV31" s="369" t="str">
        <f>IF(DV1&gt;'Вводные данные'!$F$7,"N","")</f>
        <v>N</v>
      </c>
      <c r="DW31" s="369" t="str">
        <f>IF(DW1&gt;'Вводные данные'!$F$7,"N","")</f>
        <v>N</v>
      </c>
      <c r="DX31" s="369" t="str">
        <f>IF(DX1&gt;'Вводные данные'!$F$7,"N","")</f>
        <v>N</v>
      </c>
      <c r="DY31" s="369" t="str">
        <f>IF(DY1&gt;'Вводные данные'!$F$7,"N","")</f>
        <v>N</v>
      </c>
      <c r="DZ31" s="369" t="str">
        <f>IF(DZ1&gt;'Вводные данные'!$F$7,"N","")</f>
        <v>N</v>
      </c>
      <c r="EA31" s="369" t="str">
        <f>IF(EA1&gt;'Вводные данные'!$F$7,"N","")</f>
        <v>N</v>
      </c>
      <c r="EB31" s="369" t="str">
        <f>IF(EB1&gt;'Вводные данные'!$F$7,"N","")</f>
        <v>N</v>
      </c>
      <c r="EC31" s="369" t="str">
        <f>IF(EC1&gt;'Вводные данные'!$F$7,"N","")</f>
        <v>N</v>
      </c>
      <c r="ED31" s="369" t="str">
        <f>IF(ED1&gt;'Вводные данные'!$F$7,"N","")</f>
        <v>N</v>
      </c>
      <c r="EE31" s="369" t="str">
        <f>IF(EE1&gt;'Вводные данные'!$F$7,"N","")</f>
        <v>N</v>
      </c>
      <c r="EF31" s="369" t="str">
        <f>IF(EF1&gt;'Вводные данные'!$F$7,"N","")</f>
        <v>N</v>
      </c>
      <c r="EG31" s="369" t="str">
        <f>IF(EG1&gt;'Вводные данные'!$F$7,"N","")</f>
        <v>N</v>
      </c>
      <c r="EH31" s="369" t="str">
        <f>IF(EH1&gt;'Вводные данные'!$F$7,"N","")</f>
        <v>N</v>
      </c>
      <c r="EI31" s="369" t="str">
        <f>IF(EI1&gt;'Вводные данные'!$F$7,"N","")</f>
        <v>N</v>
      </c>
      <c r="EJ31" s="369" t="str">
        <f>IF(EJ1&gt;'Вводные данные'!$F$7,"N","")</f>
        <v>N</v>
      </c>
      <c r="EK31" s="369" t="str">
        <f>IF(EK1&gt;'Вводные данные'!$F$7,"N","")</f>
        <v>N</v>
      </c>
      <c r="EL31" s="369" t="str">
        <f>IF(EL1&gt;'Вводные данные'!$F$7,"N","")</f>
        <v>N</v>
      </c>
      <c r="EM31" s="369" t="str">
        <f>IF(EM1&gt;'Вводные данные'!$F$7,"N","")</f>
        <v>N</v>
      </c>
      <c r="EN31" s="369" t="str">
        <f>IF(EN1&gt;'Вводные данные'!$F$7,"N","")</f>
        <v>N</v>
      </c>
      <c r="EO31" s="369" t="str">
        <f>IF(EO1&gt;'Вводные данные'!$F$7,"N","")</f>
        <v>N</v>
      </c>
      <c r="EP31" s="369" t="str">
        <f>IF(EP1&gt;'Вводные данные'!$F$7,"N","")</f>
        <v>N</v>
      </c>
      <c r="EQ31" s="369" t="str">
        <f>IF(EQ1&gt;'Вводные данные'!$F$7,"N","")</f>
        <v>N</v>
      </c>
      <c r="ER31" s="369" t="str">
        <f>IF(ER1&gt;'Вводные данные'!$F$7,"N","")</f>
        <v>N</v>
      </c>
      <c r="ES31" s="369" t="str">
        <f>IF(ES1&gt;'Вводные данные'!$F$7,"N","")</f>
        <v>N</v>
      </c>
      <c r="ET31" s="369" t="str">
        <f>IF(ET1&gt;'Вводные данные'!$F$7,"N","")</f>
        <v>N</v>
      </c>
      <c r="EU31" s="369" t="str">
        <f>IF(EU1&gt;'Вводные данные'!$F$7,"N","")</f>
        <v>N</v>
      </c>
      <c r="EV31" s="369" t="str">
        <f>IF(EV1&gt;'Вводные данные'!$F$7,"N","")</f>
        <v>N</v>
      </c>
      <c r="EW31" s="369" t="str">
        <f>IF(EW1&gt;'Вводные данные'!$F$7,"N","")</f>
        <v>N</v>
      </c>
    </row>
    <row r="32" spans="2:153" ht="16.5" thickBot="1" x14ac:dyDescent="0.3">
      <c r="B32" s="277" t="s">
        <v>502</v>
      </c>
      <c r="C32" s="348">
        <f t="shared" ref="C32:C42" si="4">SUM(D32:EW32)</f>
        <v>2353347.457627119</v>
      </c>
      <c r="D32" s="348">
        <f>IF(D1&gt;'Вводные данные'!$F$7,"N",(SUM(D33:D35)))</f>
        <v>0</v>
      </c>
      <c r="E32" s="376">
        <f>IF(E1&gt;'Вводные данные'!$F$7,"N",(SUM(E33:E35)))</f>
        <v>0</v>
      </c>
      <c r="F32" s="376">
        <f>IF(F1&gt;'Вводные данные'!$F$7,"N",(SUM(F33:F35)))</f>
        <v>0</v>
      </c>
      <c r="G32" s="376">
        <f>IF(G1&gt;'Вводные данные'!$F$7,"N",(SUM(G33:G35)))</f>
        <v>0</v>
      </c>
      <c r="H32" s="376">
        <f>IF(H1&gt;'Вводные данные'!$F$7,"N",(SUM(H33:H35)))</f>
        <v>0</v>
      </c>
      <c r="I32" s="376">
        <f>IF(I1&gt;'Вводные данные'!$F$7,"N",(SUM(I33:I35)))</f>
        <v>0</v>
      </c>
      <c r="J32" s="376">
        <f>IF(J1&gt;'Вводные данные'!$F$7,"N",(SUM(J33:J35)))</f>
        <v>25169.491525423735</v>
      </c>
      <c r="K32" s="376">
        <f>IF(K1&gt;'Вводные данные'!$F$7,"N",(SUM(K33:K35)))</f>
        <v>50338.98305084747</v>
      </c>
      <c r="L32" s="376">
        <f>IF(L1&gt;'Вводные данные'!$F$7,"N",(SUM(L33:L35)))</f>
        <v>62923.728813559334</v>
      </c>
      <c r="M32" s="377">
        <f>IF(M1&gt;'Вводные данные'!$F$7,"N",(SUM(M33:M35)))</f>
        <v>75508.474576271197</v>
      </c>
      <c r="N32" s="377">
        <f>IF(N1&gt;'Вводные данные'!$F$7,"N",(SUM(N33:N35)))</f>
        <v>100677.96610169494</v>
      </c>
      <c r="O32" s="377">
        <f>IF(O1&gt;'Вводные данные'!$F$7,"N",(SUM(O33:O35)))</f>
        <v>138432.20338983054</v>
      </c>
      <c r="P32" s="377">
        <f>IF(P1&gt;'Вводные данные'!$F$7,"N",(SUM(P33:P35)))</f>
        <v>176186.44067796614</v>
      </c>
      <c r="Q32" s="377">
        <f>IF(Q1&gt;'Вводные данные'!$F$7,"N",(SUM(Q33:Q35)))</f>
        <v>213940.67796610174</v>
      </c>
      <c r="R32" s="377">
        <f>IF(R1&gt;'Вводные данные'!$F$7,"N",(SUM(R33:R35)))</f>
        <v>251694.91525423733</v>
      </c>
      <c r="S32" s="377">
        <f>IF(S1&gt;'Вводные данные'!$F$7,"N",(SUM(S33:S35)))</f>
        <v>251694.91525423733</v>
      </c>
      <c r="T32" s="377">
        <f>IF(T1&gt;'Вводные данные'!$F$7,"N",(SUM(T33:T35)))</f>
        <v>251694.91525423733</v>
      </c>
      <c r="U32" s="377">
        <f>IF(U1&gt;'Вводные данные'!$F$7,"N",(SUM(U33:U35)))</f>
        <v>251694.91525423733</v>
      </c>
      <c r="V32" s="377">
        <f>IF(V1&gt;'Вводные данные'!$F$7,"N",(SUM(V33:V35)))</f>
        <v>251694.91525423733</v>
      </c>
      <c r="W32" s="377">
        <f>IF(W1&gt;'Вводные данные'!$F$7,"N",(SUM(W33:W35)))</f>
        <v>251694.91525423733</v>
      </c>
      <c r="X32" s="377" t="str">
        <f>IF(X1&gt;'Вводные данные'!$F$7,"N",(SUM(X33:X35)))</f>
        <v>N</v>
      </c>
      <c r="Y32" s="377" t="str">
        <f>IF(Y1&gt;'Вводные данные'!$F$7,"N",(SUM(Y33:Y35)))</f>
        <v>N</v>
      </c>
      <c r="Z32" s="377" t="str">
        <f>IF(Z1&gt;'Вводные данные'!$F$7,"N",(SUM(Z33:Z35)))</f>
        <v>N</v>
      </c>
      <c r="AA32" s="377" t="str">
        <f>IF(AA1&gt;'Вводные данные'!$F$7,"N",(SUM(AA33:AA35)))</f>
        <v>N</v>
      </c>
      <c r="AB32" s="377" t="str">
        <f>IF(AB1&gt;'Вводные данные'!$F$7,"N",(SUM(AB33:AB35)))</f>
        <v>N</v>
      </c>
      <c r="AC32" s="377" t="str">
        <f>IF(AC1&gt;'Вводные данные'!$F$7,"N",(SUM(AC33:AC35)))</f>
        <v>N</v>
      </c>
      <c r="AD32" s="377" t="str">
        <f>IF(AD1&gt;'Вводные данные'!$F$7,"N",(SUM(AD33:AD35)))</f>
        <v>N</v>
      </c>
      <c r="AE32" s="377" t="str">
        <f>IF(AE1&gt;'Вводные данные'!$F$7,"N",(SUM(AE33:AE35)))</f>
        <v>N</v>
      </c>
      <c r="AF32" s="377" t="str">
        <f>IF(AF1&gt;'Вводные данные'!$F$7,"N",(SUM(AF33:AF35)))</f>
        <v>N</v>
      </c>
      <c r="AG32" s="377" t="str">
        <f>IF(AG1&gt;'Вводные данные'!$F$7,"N",(SUM(AG33:AG35)))</f>
        <v>N</v>
      </c>
      <c r="AH32" s="377" t="str">
        <f>IF(AH1&gt;'Вводные данные'!$F$7,"N",(SUM(AH33:AH35)))</f>
        <v>N</v>
      </c>
      <c r="AI32" s="377" t="str">
        <f>IF(AI1&gt;'Вводные данные'!$F$7,"N",(SUM(AI33:AI35)))</f>
        <v>N</v>
      </c>
      <c r="AJ32" s="377" t="str">
        <f>IF(AJ1&gt;'Вводные данные'!$F$7,"N",(SUM(AJ33:AJ35)))</f>
        <v>N</v>
      </c>
      <c r="AK32" s="377" t="str">
        <f>IF(AK1&gt;'Вводные данные'!$F$7,"N",(SUM(AK33:AK35)))</f>
        <v>N</v>
      </c>
      <c r="AL32" s="377" t="str">
        <f>IF(AL1&gt;'Вводные данные'!$F$7,"N",(SUM(AL33:AL35)))</f>
        <v>N</v>
      </c>
      <c r="AM32" s="377" t="str">
        <f>IF(AM1&gt;'Вводные данные'!$F$7,"N",(SUM(AM33:AM35)))</f>
        <v>N</v>
      </c>
      <c r="AN32" s="377" t="str">
        <f>IF(AN1&gt;'Вводные данные'!$F$7,"N",(SUM(AN33:AN35)))</f>
        <v>N</v>
      </c>
      <c r="AO32" s="377" t="str">
        <f>IF(AO1&gt;'Вводные данные'!$F$7,"N",(SUM(AO33:AO35)))</f>
        <v>N</v>
      </c>
      <c r="AP32" s="377" t="str">
        <f>IF(AP1&gt;'Вводные данные'!$F$7,"N",(SUM(AP33:AP35)))</f>
        <v>N</v>
      </c>
      <c r="AQ32" s="377" t="str">
        <f>IF(AQ1&gt;'Вводные данные'!$F$7,"N",(SUM(AQ33:AQ35)))</f>
        <v>N</v>
      </c>
      <c r="AR32" s="377" t="str">
        <f>IF(AR1&gt;'Вводные данные'!$F$7,"N",(SUM(AR33:AR35)))</f>
        <v>N</v>
      </c>
      <c r="AS32" s="377" t="str">
        <f>IF(AS1&gt;'Вводные данные'!$F$7,"N",(SUM(AS33:AS35)))</f>
        <v>N</v>
      </c>
      <c r="AT32" s="377" t="str">
        <f>IF(AT1&gt;'Вводные данные'!$F$7,"N",(SUM(AT33:AT35)))</f>
        <v>N</v>
      </c>
      <c r="AU32" s="377" t="str">
        <f>IF(AU1&gt;'Вводные данные'!$F$7,"N",(SUM(AU33:AU35)))</f>
        <v>N</v>
      </c>
      <c r="AV32" s="377" t="str">
        <f>IF(AV1&gt;'Вводные данные'!$F$7,"N",(SUM(AV33:AV35)))</f>
        <v>N</v>
      </c>
      <c r="AW32" s="377" t="str">
        <f>IF(AW1&gt;'Вводные данные'!$F$7,"N",(SUM(AW33:AW35)))</f>
        <v>N</v>
      </c>
      <c r="AX32" s="377" t="str">
        <f>IF(AX1&gt;'Вводные данные'!$F$7,"N",(SUM(AX33:AX35)))</f>
        <v>N</v>
      </c>
      <c r="AY32" s="377" t="str">
        <f>IF(AY1&gt;'Вводные данные'!$F$7,"N",(SUM(AY33:AY35)))</f>
        <v>N</v>
      </c>
      <c r="AZ32" s="377" t="str">
        <f>IF(AZ1&gt;'Вводные данные'!$F$7,"N",(SUM(AZ33:AZ35)))</f>
        <v>N</v>
      </c>
      <c r="BA32" s="377" t="str">
        <f>IF(BA1&gt;'Вводные данные'!$F$7,"N",(SUM(BA33:BA35)))</f>
        <v>N</v>
      </c>
      <c r="BB32" s="377" t="str">
        <f>IF(BB1&gt;'Вводные данные'!$F$7,"N",(SUM(BB33:BB35)))</f>
        <v>N</v>
      </c>
      <c r="BC32" s="377" t="str">
        <f>IF(BC1&gt;'Вводные данные'!$F$7,"N",(SUM(BC33:BC35)))</f>
        <v>N</v>
      </c>
      <c r="BD32" s="377" t="str">
        <f>IF(BD1&gt;'Вводные данные'!$F$7,"N",(SUM(BD33:BD35)))</f>
        <v>N</v>
      </c>
      <c r="BE32" s="377" t="str">
        <f>IF(BE1&gt;'Вводные данные'!$F$7,"N",(SUM(BE33:BE35)))</f>
        <v>N</v>
      </c>
      <c r="BF32" s="377" t="str">
        <f>IF(BF1&gt;'Вводные данные'!$F$7,"N",(SUM(BF33:BF35)))</f>
        <v>N</v>
      </c>
      <c r="BG32" s="377" t="str">
        <f>IF(BG1&gt;'Вводные данные'!$F$7,"N",(SUM(BG33:BG35)))</f>
        <v>N</v>
      </c>
      <c r="BH32" s="377" t="str">
        <f>IF(BH1&gt;'Вводные данные'!$F$7,"N",(SUM(BH33:BH35)))</f>
        <v>N</v>
      </c>
      <c r="BI32" s="377" t="str">
        <f>IF(BI1&gt;'Вводные данные'!$F$7,"N",(SUM(BI33:BI35)))</f>
        <v>N</v>
      </c>
      <c r="BJ32" s="377" t="str">
        <f>IF(BJ1&gt;'Вводные данные'!$F$7,"N",(SUM(BJ33:BJ35)))</f>
        <v>N</v>
      </c>
      <c r="BK32" s="377" t="str">
        <f>IF(BK1&gt;'Вводные данные'!$F$7,"N",(SUM(BK33:BK35)))</f>
        <v>N</v>
      </c>
      <c r="BL32" s="377" t="str">
        <f>IF(BL1&gt;'Вводные данные'!$F$7,"N",(SUM(BL33:BL35)))</f>
        <v>N</v>
      </c>
      <c r="BM32" s="377" t="str">
        <f>IF(BM1&gt;'Вводные данные'!$F$7,"N",(SUM(BM33:BM35)))</f>
        <v>N</v>
      </c>
      <c r="BN32" s="377" t="str">
        <f>IF(BN1&gt;'Вводные данные'!$F$7,"N",(SUM(BN33:BN35)))</f>
        <v>N</v>
      </c>
      <c r="BO32" s="377" t="str">
        <f>IF(BO1&gt;'Вводные данные'!$F$7,"N",(SUM(BO33:BO35)))</f>
        <v>N</v>
      </c>
      <c r="BP32" s="377" t="str">
        <f>IF(BP1&gt;'Вводные данные'!$F$7,"N",(SUM(BP33:BP35)))</f>
        <v>N</v>
      </c>
      <c r="BQ32" s="377" t="str">
        <f>IF(BQ1&gt;'Вводные данные'!$F$7,"N",(SUM(BQ33:BQ35)))</f>
        <v>N</v>
      </c>
      <c r="BR32" s="377" t="str">
        <f>IF(BR1&gt;'Вводные данные'!$F$7,"N",(SUM(BR33:BR35)))</f>
        <v>N</v>
      </c>
      <c r="BS32" s="377" t="str">
        <f>IF(BS1&gt;'Вводные данные'!$F$7,"N",(SUM(BS33:BS35)))</f>
        <v>N</v>
      </c>
      <c r="BT32" s="377" t="str">
        <f>IF(BT1&gt;'Вводные данные'!$F$7,"N",(SUM(BT33:BT35)))</f>
        <v>N</v>
      </c>
      <c r="BU32" s="377" t="str">
        <f>IF(BU1&gt;'Вводные данные'!$F$7,"N",(SUM(BU33:BU35)))</f>
        <v>N</v>
      </c>
      <c r="BV32" s="377" t="str">
        <f>IF(BV1&gt;'Вводные данные'!$F$7,"N",(SUM(BV33:BV35)))</f>
        <v>N</v>
      </c>
      <c r="BW32" s="377" t="str">
        <f>IF(BW1&gt;'Вводные данные'!$F$7,"N",(SUM(BW33:BW35)))</f>
        <v>N</v>
      </c>
      <c r="BX32" s="377" t="str">
        <f>IF(BX1&gt;'Вводные данные'!$F$7,"N",(SUM(BX33:BX35)))</f>
        <v>N</v>
      </c>
      <c r="BY32" s="377" t="str">
        <f>IF(BY1&gt;'Вводные данные'!$F$7,"N",(SUM(BY33:BY35)))</f>
        <v>N</v>
      </c>
      <c r="BZ32" s="377" t="str">
        <f>IF(BZ1&gt;'Вводные данные'!$F$7,"N",(SUM(BZ33:BZ35)))</f>
        <v>N</v>
      </c>
      <c r="CA32" s="377" t="str">
        <f>IF(CA1&gt;'Вводные данные'!$F$7,"N",(SUM(CA33:CA35)))</f>
        <v>N</v>
      </c>
      <c r="CB32" s="377" t="str">
        <f>IF(CB1&gt;'Вводные данные'!$F$7,"N",(SUM(CB33:CB35)))</f>
        <v>N</v>
      </c>
      <c r="CC32" s="377" t="str">
        <f>IF(CC1&gt;'Вводные данные'!$F$7,"N",(SUM(CC33:CC35)))</f>
        <v>N</v>
      </c>
      <c r="CD32" s="377" t="str">
        <f>IF(CD1&gt;'Вводные данные'!$F$7,"N",(SUM(CD33:CD35)))</f>
        <v>N</v>
      </c>
      <c r="CE32" s="377" t="str">
        <f>IF(CE1&gt;'Вводные данные'!$F$7,"N",(SUM(CE33:CE35)))</f>
        <v>N</v>
      </c>
      <c r="CF32" s="377" t="str">
        <f>IF(CF1&gt;'Вводные данные'!$F$7,"N",(SUM(CF33:CF35)))</f>
        <v>N</v>
      </c>
      <c r="CG32" s="377" t="str">
        <f>IF(CG1&gt;'Вводные данные'!$F$7,"N",(SUM(CG33:CG35)))</f>
        <v>N</v>
      </c>
      <c r="CH32" s="377" t="str">
        <f>IF(CH1&gt;'Вводные данные'!$F$7,"N",(SUM(CH33:CH35)))</f>
        <v>N</v>
      </c>
      <c r="CI32" s="377" t="str">
        <f>IF(CI1&gt;'Вводные данные'!$F$7,"N",(SUM(CI33:CI35)))</f>
        <v>N</v>
      </c>
      <c r="CJ32" s="377" t="str">
        <f>IF(CJ1&gt;'Вводные данные'!$F$7,"N",(SUM(CJ33:CJ35)))</f>
        <v>N</v>
      </c>
      <c r="CK32" s="377" t="str">
        <f>IF(CK1&gt;'Вводные данные'!$F$7,"N",(SUM(CK33:CK35)))</f>
        <v>N</v>
      </c>
      <c r="CL32" s="377" t="str">
        <f>IF(CL1&gt;'Вводные данные'!$F$7,"N",(SUM(CL33:CL35)))</f>
        <v>N</v>
      </c>
      <c r="CM32" s="377" t="str">
        <f>IF(CM1&gt;'Вводные данные'!$F$7,"N",(SUM(CM33:CM35)))</f>
        <v>N</v>
      </c>
      <c r="CN32" s="377" t="str">
        <f>IF(CN1&gt;'Вводные данные'!$F$7,"N",(SUM(CN33:CN35)))</f>
        <v>N</v>
      </c>
      <c r="CO32" s="377" t="str">
        <f>IF(CO1&gt;'Вводные данные'!$F$7,"N",(SUM(CO33:CO35)))</f>
        <v>N</v>
      </c>
      <c r="CP32" s="377" t="str">
        <f>IF(CP1&gt;'Вводные данные'!$F$7,"N",(SUM(CP33:CP35)))</f>
        <v>N</v>
      </c>
      <c r="CQ32" s="377" t="str">
        <f>IF(CQ1&gt;'Вводные данные'!$F$7,"N",(SUM(CQ33:CQ35)))</f>
        <v>N</v>
      </c>
      <c r="CR32" s="377" t="str">
        <f>IF(CR1&gt;'Вводные данные'!$F$7,"N",(SUM(CR33:CR35)))</f>
        <v>N</v>
      </c>
      <c r="CS32" s="377" t="str">
        <f>IF(CS1&gt;'Вводные данные'!$F$7,"N",(SUM(CS33:CS35)))</f>
        <v>N</v>
      </c>
      <c r="CT32" s="377" t="str">
        <f>IF(CT1&gt;'Вводные данные'!$F$7,"N",(SUM(CT33:CT35)))</f>
        <v>N</v>
      </c>
      <c r="CU32" s="377" t="str">
        <f>IF(CU1&gt;'Вводные данные'!$F$7,"N",(SUM(CU33:CU35)))</f>
        <v>N</v>
      </c>
      <c r="CV32" s="377" t="str">
        <f>IF(CV1&gt;'Вводные данные'!$F$7,"N",(SUM(CV33:CV35)))</f>
        <v>N</v>
      </c>
      <c r="CW32" s="377" t="str">
        <f>IF(CW1&gt;'Вводные данные'!$F$7,"N",(SUM(CW33:CW35)))</f>
        <v>N</v>
      </c>
      <c r="CX32" s="377" t="str">
        <f>IF(CX1&gt;'Вводные данные'!$F$7,"N",(SUM(CX33:CX35)))</f>
        <v>N</v>
      </c>
      <c r="CY32" s="377" t="str">
        <f>IF(CY1&gt;'Вводные данные'!$F$7,"N",(SUM(CY33:CY35)))</f>
        <v>N</v>
      </c>
      <c r="CZ32" s="377" t="str">
        <f>IF(CZ1&gt;'Вводные данные'!$F$7,"N",(SUM(CZ33:CZ35)))</f>
        <v>N</v>
      </c>
      <c r="DA32" s="377" t="str">
        <f>IF(DA1&gt;'Вводные данные'!$F$7,"N",(SUM(DA33:DA35)))</f>
        <v>N</v>
      </c>
      <c r="DB32" s="377" t="str">
        <f>IF(DB1&gt;'Вводные данные'!$F$7,"N",(SUM(DB33:DB35)))</f>
        <v>N</v>
      </c>
      <c r="DC32" s="377" t="str">
        <f>IF(DC1&gt;'Вводные данные'!$F$7,"N",(SUM(DC33:DC35)))</f>
        <v>N</v>
      </c>
      <c r="DD32" s="377" t="str">
        <f>IF(DD1&gt;'Вводные данные'!$F$7,"N",(SUM(DD33:DD35)))</f>
        <v>N</v>
      </c>
      <c r="DE32" s="377" t="str">
        <f>IF(DE1&gt;'Вводные данные'!$F$7,"N",(SUM(DE33:DE35)))</f>
        <v>N</v>
      </c>
      <c r="DF32" s="377" t="str">
        <f>IF(DF1&gt;'Вводные данные'!$F$7,"N",(SUM(DF33:DF35)))</f>
        <v>N</v>
      </c>
      <c r="DG32" s="377" t="str">
        <f>IF(DG1&gt;'Вводные данные'!$F$7,"N",(SUM(DG33:DG35)))</f>
        <v>N</v>
      </c>
      <c r="DH32" s="377" t="str">
        <f>IF(DH1&gt;'Вводные данные'!$F$7,"N",(SUM(DH33:DH35)))</f>
        <v>N</v>
      </c>
      <c r="DI32" s="377" t="str">
        <f>IF(DI1&gt;'Вводные данные'!$F$7,"N",(SUM(DI33:DI35)))</f>
        <v>N</v>
      </c>
      <c r="DJ32" s="377" t="str">
        <f>IF(DJ1&gt;'Вводные данные'!$F$7,"N",(SUM(DJ33:DJ35)))</f>
        <v>N</v>
      </c>
      <c r="DK32" s="377" t="str">
        <f>IF(DK1&gt;'Вводные данные'!$F$7,"N",(SUM(DK33:DK35)))</f>
        <v>N</v>
      </c>
      <c r="DL32" s="377" t="str">
        <f>IF(DL1&gt;'Вводные данные'!$F$7,"N",(SUM(DL33:DL35)))</f>
        <v>N</v>
      </c>
      <c r="DM32" s="377" t="str">
        <f>IF(DM1&gt;'Вводные данные'!$F$7,"N",(SUM(DM33:DM35)))</f>
        <v>N</v>
      </c>
      <c r="DN32" s="377" t="str">
        <f>IF(DN1&gt;'Вводные данные'!$F$7,"N",(SUM(DN33:DN35)))</f>
        <v>N</v>
      </c>
      <c r="DO32" s="377" t="str">
        <f>IF(DO1&gt;'Вводные данные'!$F$7,"N",(SUM(DO33:DO35)))</f>
        <v>N</v>
      </c>
      <c r="DP32" s="377" t="str">
        <f>IF(DP1&gt;'Вводные данные'!$F$7,"N",(SUM(DP33:DP35)))</f>
        <v>N</v>
      </c>
      <c r="DQ32" s="377" t="str">
        <f>IF(DQ1&gt;'Вводные данные'!$F$7,"N",(SUM(DQ33:DQ35)))</f>
        <v>N</v>
      </c>
      <c r="DR32" s="377" t="str">
        <f>IF(DR1&gt;'Вводные данные'!$F$7,"N",(SUM(DR33:DR35)))</f>
        <v>N</v>
      </c>
      <c r="DS32" s="377" t="str">
        <f>IF(DS1&gt;'Вводные данные'!$F$7,"N",(SUM(DS33:DS35)))</f>
        <v>N</v>
      </c>
      <c r="DT32" s="377" t="str">
        <f>IF(DT1&gt;'Вводные данные'!$F$7,"N",(SUM(DT33:DT35)))</f>
        <v>N</v>
      </c>
      <c r="DU32" s="377" t="str">
        <f>IF(DU1&gt;'Вводные данные'!$F$7,"N",(SUM(DU33:DU35)))</f>
        <v>N</v>
      </c>
      <c r="DV32" s="377" t="str">
        <f>IF(DV1&gt;'Вводные данные'!$F$7,"N",(SUM(DV33:DV35)))</f>
        <v>N</v>
      </c>
      <c r="DW32" s="377" t="str">
        <f>IF(DW1&gt;'Вводные данные'!$F$7,"N",(SUM(DW33:DW35)))</f>
        <v>N</v>
      </c>
      <c r="DX32" s="377" t="str">
        <f>IF(DX1&gt;'Вводные данные'!$F$7,"N",(SUM(DX33:DX35)))</f>
        <v>N</v>
      </c>
      <c r="DY32" s="377" t="str">
        <f>IF(DY1&gt;'Вводные данные'!$F$7,"N",(SUM(DY33:DY35)))</f>
        <v>N</v>
      </c>
      <c r="DZ32" s="377" t="str">
        <f>IF(DZ1&gt;'Вводные данные'!$F$7,"N",(SUM(DZ33:DZ35)))</f>
        <v>N</v>
      </c>
      <c r="EA32" s="377" t="str">
        <f>IF(EA1&gt;'Вводные данные'!$F$7,"N",(SUM(EA33:EA35)))</f>
        <v>N</v>
      </c>
      <c r="EB32" s="377" t="str">
        <f>IF(EB1&gt;'Вводные данные'!$F$7,"N",(SUM(EB33:EB35)))</f>
        <v>N</v>
      </c>
      <c r="EC32" s="377" t="str">
        <f>IF(EC1&gt;'Вводные данные'!$F$7,"N",(SUM(EC33:EC35)))</f>
        <v>N</v>
      </c>
      <c r="ED32" s="377" t="str">
        <f>IF(ED1&gt;'Вводные данные'!$F$7,"N",(SUM(ED33:ED35)))</f>
        <v>N</v>
      </c>
      <c r="EE32" s="377" t="str">
        <f>IF(EE1&gt;'Вводные данные'!$F$7,"N",(SUM(EE33:EE35)))</f>
        <v>N</v>
      </c>
      <c r="EF32" s="377" t="str">
        <f>IF(EF1&gt;'Вводные данные'!$F$7,"N",(SUM(EF33:EF35)))</f>
        <v>N</v>
      </c>
      <c r="EG32" s="377" t="str">
        <f>IF(EG1&gt;'Вводные данные'!$F$7,"N",(SUM(EG33:EG35)))</f>
        <v>N</v>
      </c>
      <c r="EH32" s="377" t="str">
        <f>IF(EH1&gt;'Вводные данные'!$F$7,"N",(SUM(EH33:EH35)))</f>
        <v>N</v>
      </c>
      <c r="EI32" s="377" t="str">
        <f>IF(EI1&gt;'Вводные данные'!$F$7,"N",(SUM(EI33:EI35)))</f>
        <v>N</v>
      </c>
      <c r="EJ32" s="377" t="str">
        <f>IF(EJ1&gt;'Вводные данные'!$F$7,"N",(SUM(EJ33:EJ35)))</f>
        <v>N</v>
      </c>
      <c r="EK32" s="377" t="str">
        <f>IF(EK1&gt;'Вводные данные'!$F$7,"N",(SUM(EK33:EK35)))</f>
        <v>N</v>
      </c>
      <c r="EL32" s="377" t="str">
        <f>IF(EL1&gt;'Вводные данные'!$F$7,"N",(SUM(EL33:EL35)))</f>
        <v>N</v>
      </c>
      <c r="EM32" s="377" t="str">
        <f>IF(EM1&gt;'Вводные данные'!$F$7,"N",(SUM(EM33:EM35)))</f>
        <v>N</v>
      </c>
      <c r="EN32" s="377" t="str">
        <f>IF(EN1&gt;'Вводные данные'!$F$7,"N",(SUM(EN33:EN35)))</f>
        <v>N</v>
      </c>
      <c r="EO32" s="377" t="str">
        <f>IF(EO1&gt;'Вводные данные'!$F$7,"N",(SUM(EO33:EO35)))</f>
        <v>N</v>
      </c>
      <c r="EP32" s="377" t="str">
        <f>IF(EP1&gt;'Вводные данные'!$F$7,"N",(SUM(EP33:EP35)))</f>
        <v>N</v>
      </c>
      <c r="EQ32" s="377" t="str">
        <f>IF(EQ1&gt;'Вводные данные'!$F$7,"N",(SUM(EQ33:EQ35)))</f>
        <v>N</v>
      </c>
      <c r="ER32" s="377" t="str">
        <f>IF(ER1&gt;'Вводные данные'!$F$7,"N",(SUM(ER33:ER35)))</f>
        <v>N</v>
      </c>
      <c r="ES32" s="377" t="str">
        <f>IF(ES1&gt;'Вводные данные'!$F$7,"N",(SUM(ES33:ES35)))</f>
        <v>N</v>
      </c>
      <c r="ET32" s="377" t="str">
        <f>IF(ET1&gt;'Вводные данные'!$F$7,"N",(SUM(ET33:ET35)))</f>
        <v>N</v>
      </c>
      <c r="EU32" s="377" t="str">
        <f>IF(EU1&gt;'Вводные данные'!$F$7,"N",(SUM(EU33:EU35)))</f>
        <v>N</v>
      </c>
      <c r="EV32" s="377" t="str">
        <f>IF(EV1&gt;'Вводные данные'!$F$7,"N",(SUM(EV33:EV35)))</f>
        <v>N</v>
      </c>
      <c r="EW32" s="377" t="str">
        <f>IF(EW1&gt;'Вводные данные'!$F$7,"N",(SUM(EW33:EW35)))</f>
        <v>N</v>
      </c>
    </row>
    <row r="33" spans="2:153" ht="15" customHeight="1" x14ac:dyDescent="0.25">
      <c r="B33" s="342" t="s">
        <v>317</v>
      </c>
      <c r="C33" s="283">
        <f t="shared" si="4"/>
        <v>2353347.457627119</v>
      </c>
      <c r="D33" s="283">
        <f>IF(D1&gt;'Вводные данные'!$F$7,"N",(D5*(1+'Вводные данные'!$E$296)*'Вводные данные'!$K$155))</f>
        <v>0</v>
      </c>
      <c r="E33" s="246">
        <f>IF(E1&gt;'Вводные данные'!$F$7,"N",(E5*(1+'Вводные данные'!$E$296)*'Вводные данные'!$K$155))</f>
        <v>0</v>
      </c>
      <c r="F33" s="246">
        <f>IF(F1&gt;'Вводные данные'!$F$7,"N",(F5*(1+'Вводные данные'!$E$296)*'Вводные данные'!$K$155))</f>
        <v>0</v>
      </c>
      <c r="G33" s="246">
        <f>IF(G1&gt;'Вводные данные'!$F$7,"N",(G5*(1+'Вводные данные'!$E$296)*'Вводные данные'!$K$155))</f>
        <v>0</v>
      </c>
      <c r="H33" s="246">
        <f>IF(H1&gt;'Вводные данные'!$F$7,"N",(H5*(1+'Вводные данные'!$E$296)*'Вводные данные'!$K$155))</f>
        <v>0</v>
      </c>
      <c r="I33" s="246">
        <f>IF(I1&gt;'Вводные данные'!$F$7,"N",(I5*(1+'Вводные данные'!$E$296)*'Вводные данные'!$K$155))</f>
        <v>0</v>
      </c>
      <c r="J33" s="246">
        <f>IF(J1&gt;'Вводные данные'!$F$7,"N",(J5*(1+'Вводные данные'!$E$296)*'Вводные данные'!$K$155))</f>
        <v>25169.491525423735</v>
      </c>
      <c r="K33" s="246">
        <f>IF(K1&gt;'Вводные данные'!$F$7,"N",(K5*(1+'Вводные данные'!$E$296)*'Вводные данные'!$K$155))</f>
        <v>50338.98305084747</v>
      </c>
      <c r="L33" s="246">
        <f>IF(L1&gt;'Вводные данные'!$F$7,"N",(L5*(1+'Вводные данные'!$E$296)*'Вводные данные'!$K$155))</f>
        <v>62923.728813559334</v>
      </c>
      <c r="M33" s="263">
        <f>IF(M1&gt;'Вводные данные'!$F$7,"N",(M5*(1+'Вводные данные'!$E$296)*'Вводные данные'!$K$155))</f>
        <v>75508.474576271197</v>
      </c>
      <c r="N33" s="263">
        <f>IF(N1&gt;'Вводные данные'!$F$7,"N",(N5*(1+'Вводные данные'!$E$296)*'Вводные данные'!$K$155))</f>
        <v>100677.96610169494</v>
      </c>
      <c r="O33" s="263">
        <f>IF(O1&gt;'Вводные данные'!$F$7,"N",(O5*(1+'Вводные данные'!$E$296)*'Вводные данные'!$K$155))</f>
        <v>138432.20338983054</v>
      </c>
      <c r="P33" s="263">
        <f>IF(P1&gt;'Вводные данные'!$F$7,"N",(P5*(1+'Вводные данные'!$E$296)*'Вводные данные'!$K$155))</f>
        <v>176186.44067796614</v>
      </c>
      <c r="Q33" s="263">
        <f>IF(Q1&gt;'Вводные данные'!$F$7,"N",(Q5*(1+'Вводные данные'!$E$296)*'Вводные данные'!$K$155))</f>
        <v>213940.67796610174</v>
      </c>
      <c r="R33" s="263">
        <f>IF(R1&gt;'Вводные данные'!$F$7,"N",(R5*(1+'Вводные данные'!$E$296)*'Вводные данные'!$K$155))</f>
        <v>251694.91525423733</v>
      </c>
      <c r="S33" s="263">
        <f>IF(S1&gt;'Вводные данные'!$F$7,"N",(S5*(1+'Вводные данные'!$E$296)*'Вводные данные'!$K$155))</f>
        <v>251694.91525423733</v>
      </c>
      <c r="T33" s="263">
        <f>IF(T1&gt;'Вводные данные'!$F$7,"N",(T5*(1+'Вводные данные'!$E$296)*'Вводные данные'!$K$155))</f>
        <v>251694.91525423733</v>
      </c>
      <c r="U33" s="263">
        <f>IF(U1&gt;'Вводные данные'!$F$7,"N",(U5*(1+'Вводные данные'!$E$296)*'Вводные данные'!$K$155))</f>
        <v>251694.91525423733</v>
      </c>
      <c r="V33" s="263">
        <f>IF(V1&gt;'Вводные данные'!$F$7,"N",(V5*(1+'Вводные данные'!$E$296)*'Вводные данные'!$K$155))</f>
        <v>251694.91525423733</v>
      </c>
      <c r="W33" s="263">
        <f>IF(W1&gt;'Вводные данные'!$F$7,"N",(W5*(1+'Вводные данные'!$E$296)*'Вводные данные'!$K$155))</f>
        <v>251694.91525423733</v>
      </c>
      <c r="X33" s="263" t="str">
        <f>IF(X1&gt;'Вводные данные'!$F$7,"N",(X5*(1+'Вводные данные'!$E$296)*'Вводные данные'!$K$155))</f>
        <v>N</v>
      </c>
      <c r="Y33" s="263" t="str">
        <f>IF(Y1&gt;'Вводные данные'!$F$7,"N",(Y5*(1+'Вводные данные'!$E$296)*'Вводные данные'!$K$155))</f>
        <v>N</v>
      </c>
      <c r="Z33" s="263" t="str">
        <f>IF(Z1&gt;'Вводные данные'!$F$7,"N",(Z5*(1+'Вводные данные'!$E$296)*'Вводные данные'!$K$155))</f>
        <v>N</v>
      </c>
      <c r="AA33" s="263" t="str">
        <f>IF(AA1&gt;'Вводные данные'!$F$7,"N",(AA5*(1+'Вводные данные'!$E$296)*'Вводные данные'!$K$155))</f>
        <v>N</v>
      </c>
      <c r="AB33" s="263" t="str">
        <f>IF(AB1&gt;'Вводные данные'!$F$7,"N",(AB5*(1+'Вводные данные'!$E$296)*'Вводные данные'!$K$155))</f>
        <v>N</v>
      </c>
      <c r="AC33" s="263" t="str">
        <f>IF(AC1&gt;'Вводные данные'!$F$7,"N",(AC5*(1+'Вводные данные'!$E$296)*'Вводные данные'!$K$155))</f>
        <v>N</v>
      </c>
      <c r="AD33" s="263" t="str">
        <f>IF(AD1&gt;'Вводные данные'!$F$7,"N",(AD5*(1+'Вводные данные'!$E$296)*'Вводные данные'!$K$155))</f>
        <v>N</v>
      </c>
      <c r="AE33" s="263" t="str">
        <f>IF(AE1&gt;'Вводные данные'!$F$7,"N",(AE5*(1+'Вводные данные'!$E$296)*'Вводные данные'!$K$155))</f>
        <v>N</v>
      </c>
      <c r="AF33" s="263" t="str">
        <f>IF(AF1&gt;'Вводные данные'!$F$7,"N",(AF5*(1+'Вводные данные'!$E$296)*'Вводные данные'!$K$155))</f>
        <v>N</v>
      </c>
      <c r="AG33" s="263" t="str">
        <f>IF(AG1&gt;'Вводные данные'!$F$7,"N",(AG5*(1+'Вводные данные'!$E$296)*'Вводные данные'!$K$155))</f>
        <v>N</v>
      </c>
      <c r="AH33" s="263" t="str">
        <f>IF(AH1&gt;'Вводные данные'!$F$7,"N",(AH5*(1+'Вводные данные'!$E$296)*'Вводные данные'!$K$155))</f>
        <v>N</v>
      </c>
      <c r="AI33" s="263" t="str">
        <f>IF(AI1&gt;'Вводные данные'!$F$7,"N",(AI5*(1+'Вводные данные'!$E$296)*'Вводные данные'!$K$155))</f>
        <v>N</v>
      </c>
      <c r="AJ33" s="263" t="str">
        <f>IF(AJ1&gt;'Вводные данные'!$F$7,"N",(AJ5*(1+'Вводные данные'!$E$296)*'Вводные данные'!$K$155))</f>
        <v>N</v>
      </c>
      <c r="AK33" s="263" t="str">
        <f>IF(AK1&gt;'Вводные данные'!$F$7,"N",(AK5*(1+'Вводные данные'!$E$296)*'Вводные данные'!$K$155))</f>
        <v>N</v>
      </c>
      <c r="AL33" s="263" t="str">
        <f>IF(AL1&gt;'Вводные данные'!$F$7,"N",(AL5*(1+'Вводные данные'!$E$296)*'Вводные данные'!$K$155))</f>
        <v>N</v>
      </c>
      <c r="AM33" s="263" t="str">
        <f>IF(AM1&gt;'Вводные данные'!$F$7,"N",(AM5*(1+'Вводные данные'!$E$296)*'Вводные данные'!$K$155))</f>
        <v>N</v>
      </c>
      <c r="AN33" s="263" t="str">
        <f>IF(AN1&gt;'Вводные данные'!$F$7,"N",(AN5*(1+'Вводные данные'!$E$296)*'Вводные данные'!$K$155))</f>
        <v>N</v>
      </c>
      <c r="AO33" s="263" t="str">
        <f>IF(AO1&gt;'Вводные данные'!$F$7,"N",(AO5*(1+'Вводные данные'!$E$296)*'Вводные данные'!$K$155))</f>
        <v>N</v>
      </c>
      <c r="AP33" s="263" t="str">
        <f>IF(AP1&gt;'Вводные данные'!$F$7,"N",(AP5*(1+'Вводные данные'!$E$296)*'Вводные данные'!$K$155))</f>
        <v>N</v>
      </c>
      <c r="AQ33" s="263" t="str">
        <f>IF(AQ1&gt;'Вводные данные'!$F$7,"N",(AQ5*(1+'Вводные данные'!$E$296)*'Вводные данные'!$K$155))</f>
        <v>N</v>
      </c>
      <c r="AR33" s="263" t="str">
        <f>IF(AR1&gt;'Вводные данные'!$F$7,"N",(AR5*(1+'Вводные данные'!$E$296)*'Вводные данные'!$K$155))</f>
        <v>N</v>
      </c>
      <c r="AS33" s="263" t="str">
        <f>IF(AS1&gt;'Вводные данные'!$F$7,"N",(AS5*(1+'Вводные данные'!$E$296)*'Вводные данные'!$K$155))</f>
        <v>N</v>
      </c>
      <c r="AT33" s="263" t="str">
        <f>IF(AT1&gt;'Вводные данные'!$F$7,"N",(AT5*(1+'Вводные данные'!$E$296)*'Вводные данные'!$K$155))</f>
        <v>N</v>
      </c>
      <c r="AU33" s="263" t="str">
        <f>IF(AU1&gt;'Вводные данные'!$F$7,"N",(AU5*(1+'Вводные данные'!$E$296)*'Вводные данные'!$K$155))</f>
        <v>N</v>
      </c>
      <c r="AV33" s="263" t="str">
        <f>IF(AV1&gt;'Вводные данные'!$F$7,"N",(AV5*(1+'Вводные данные'!$E$296)*'Вводные данные'!$K$155))</f>
        <v>N</v>
      </c>
      <c r="AW33" s="263" t="str">
        <f>IF(AW1&gt;'Вводные данные'!$F$7,"N",(AW5*(1+'Вводные данные'!$E$296)*'Вводные данные'!$K$155))</f>
        <v>N</v>
      </c>
      <c r="AX33" s="263" t="str">
        <f>IF(AX1&gt;'Вводные данные'!$F$7,"N",(AX5*(1+'Вводные данные'!$E$296)*'Вводные данные'!$K$155))</f>
        <v>N</v>
      </c>
      <c r="AY33" s="263" t="str">
        <f>IF(AY1&gt;'Вводные данные'!$F$7,"N",(AY5*(1+'Вводные данные'!$E$296)*'Вводные данные'!$K$155))</f>
        <v>N</v>
      </c>
      <c r="AZ33" s="263" t="str">
        <f>IF(AZ1&gt;'Вводные данные'!$F$7,"N",(AZ5*(1+'Вводные данные'!$E$296)*'Вводные данные'!$K$155))</f>
        <v>N</v>
      </c>
      <c r="BA33" s="263" t="str">
        <f>IF(BA1&gt;'Вводные данные'!$F$7,"N",(BA5*(1+'Вводные данные'!$E$296)*'Вводные данные'!$K$155))</f>
        <v>N</v>
      </c>
      <c r="BB33" s="263" t="str">
        <f>IF(BB1&gt;'Вводные данные'!$F$7,"N",(BB5*(1+'Вводные данные'!$E$296)*'Вводные данные'!$K$155))</f>
        <v>N</v>
      </c>
      <c r="BC33" s="263" t="str">
        <f>IF(BC1&gt;'Вводные данные'!$F$7,"N",(BC5*(1+'Вводные данные'!$E$296)*'Вводные данные'!$K$155))</f>
        <v>N</v>
      </c>
      <c r="BD33" s="263" t="str">
        <f>IF(BD1&gt;'Вводные данные'!$F$7,"N",(BD5*(1+'Вводные данные'!$E$296)*'Вводные данные'!$K$155))</f>
        <v>N</v>
      </c>
      <c r="BE33" s="263" t="str">
        <f>IF(BE1&gt;'Вводные данные'!$F$7,"N",(BE5*(1+'Вводные данные'!$E$296)*'Вводные данные'!$K$155))</f>
        <v>N</v>
      </c>
      <c r="BF33" s="263" t="str">
        <f>IF(BF1&gt;'Вводные данные'!$F$7,"N",(BF5*(1+'Вводные данные'!$E$296)*'Вводные данные'!$K$155))</f>
        <v>N</v>
      </c>
      <c r="BG33" s="263" t="str">
        <f>IF(BG1&gt;'Вводные данные'!$F$7,"N",(BG5*(1+'Вводные данные'!$E$296)*'Вводные данные'!$K$155))</f>
        <v>N</v>
      </c>
      <c r="BH33" s="263" t="str">
        <f>IF(BH1&gt;'Вводные данные'!$F$7,"N",(BH5*(1+'Вводные данные'!$E$296)*'Вводные данные'!$K$155))</f>
        <v>N</v>
      </c>
      <c r="BI33" s="263" t="str">
        <f>IF(BI1&gt;'Вводные данные'!$F$7,"N",(BI5*(1+'Вводные данные'!$E$296)*'Вводные данные'!$K$155))</f>
        <v>N</v>
      </c>
      <c r="BJ33" s="263" t="str">
        <f>IF(BJ1&gt;'Вводные данные'!$F$7,"N",(BJ5*(1+'Вводные данные'!$E$296)*'Вводные данные'!$K$155))</f>
        <v>N</v>
      </c>
      <c r="BK33" s="263" t="str">
        <f>IF(BK1&gt;'Вводные данные'!$F$7,"N",(BK5*(1+'Вводные данные'!$E$296)*'Вводные данные'!$K$155))</f>
        <v>N</v>
      </c>
      <c r="BL33" s="263" t="str">
        <f>IF(BL1&gt;'Вводные данные'!$F$7,"N",(BL5*(1+'Вводные данные'!$E$296)*'Вводные данные'!$K$155))</f>
        <v>N</v>
      </c>
      <c r="BM33" s="263" t="str">
        <f>IF(BM1&gt;'Вводные данные'!$F$7,"N",(BM5*(1+'Вводные данные'!$E$296)*'Вводные данные'!$K$155))</f>
        <v>N</v>
      </c>
      <c r="BN33" s="263" t="str">
        <f>IF(BN1&gt;'Вводные данные'!$F$7,"N",(BN5*(1+'Вводные данные'!$E$296)*'Вводные данные'!$K$155))</f>
        <v>N</v>
      </c>
      <c r="BO33" s="263" t="str">
        <f>IF(BO1&gt;'Вводные данные'!$F$7,"N",(BO5*(1+'Вводные данные'!$E$296)*'Вводные данные'!$K$155))</f>
        <v>N</v>
      </c>
      <c r="BP33" s="263" t="str">
        <f>IF(BP1&gt;'Вводные данные'!$F$7,"N",(BP5*(1+'Вводные данные'!$E$296)*'Вводные данные'!$K$155))</f>
        <v>N</v>
      </c>
      <c r="BQ33" s="263" t="str">
        <f>IF(BQ1&gt;'Вводные данные'!$F$7,"N",(BQ5*(1+'Вводные данные'!$E$296)*'Вводные данные'!$K$155))</f>
        <v>N</v>
      </c>
      <c r="BR33" s="263" t="str">
        <f>IF(BR1&gt;'Вводные данные'!$F$7,"N",(BR5*(1+'Вводные данные'!$E$296)*'Вводные данные'!$K$155))</f>
        <v>N</v>
      </c>
      <c r="BS33" s="263" t="str">
        <f>IF(BS1&gt;'Вводные данные'!$F$7,"N",(BS5*(1+'Вводные данные'!$E$296)*'Вводные данные'!$K$155))</f>
        <v>N</v>
      </c>
      <c r="BT33" s="263" t="str">
        <f>IF(BT1&gt;'Вводные данные'!$F$7,"N",(BT5*(1+'Вводные данные'!$E$296)*'Вводные данные'!$K$155))</f>
        <v>N</v>
      </c>
      <c r="BU33" s="263" t="str">
        <f>IF(BU1&gt;'Вводные данные'!$F$7,"N",(BU5*(1+'Вводные данные'!$E$296)*'Вводные данные'!$K$155))</f>
        <v>N</v>
      </c>
      <c r="BV33" s="263" t="str">
        <f>IF(BV1&gt;'Вводные данные'!$F$7,"N",(BV5*(1+'Вводные данные'!$E$296)*'Вводные данные'!$K$155))</f>
        <v>N</v>
      </c>
      <c r="BW33" s="263" t="str">
        <f>IF(BW1&gt;'Вводные данные'!$F$7,"N",(BW5*(1+'Вводные данные'!$E$296)*'Вводные данные'!$K$155))</f>
        <v>N</v>
      </c>
      <c r="BX33" s="263" t="str">
        <f>IF(BX1&gt;'Вводные данные'!$F$7,"N",(BX5*(1+'Вводные данные'!$E$296)*'Вводные данные'!$K$155))</f>
        <v>N</v>
      </c>
      <c r="BY33" s="263" t="str">
        <f>IF(BY1&gt;'Вводные данные'!$F$7,"N",(BY5*(1+'Вводные данные'!$E$296)*'Вводные данные'!$K$155))</f>
        <v>N</v>
      </c>
      <c r="BZ33" s="263" t="str">
        <f>IF(BZ1&gt;'Вводные данные'!$F$7,"N",(BZ5*(1+'Вводные данные'!$E$296)*'Вводные данные'!$K$155))</f>
        <v>N</v>
      </c>
      <c r="CA33" s="263" t="str">
        <f>IF(CA1&gt;'Вводные данные'!$F$7,"N",(CA5*(1+'Вводные данные'!$E$296)*'Вводные данные'!$K$155))</f>
        <v>N</v>
      </c>
      <c r="CB33" s="263" t="str">
        <f>IF(CB1&gt;'Вводные данные'!$F$7,"N",(CB5*(1+'Вводные данные'!$E$296)*'Вводные данные'!$K$155))</f>
        <v>N</v>
      </c>
      <c r="CC33" s="263" t="str">
        <f>IF(CC1&gt;'Вводные данные'!$F$7,"N",(CC5*(1+'Вводные данные'!$E$296)*'Вводные данные'!$K$155))</f>
        <v>N</v>
      </c>
      <c r="CD33" s="263" t="str">
        <f>IF(CD1&gt;'Вводные данные'!$F$7,"N",(CD5*(1+'Вводные данные'!$E$296)*'Вводные данные'!$K$155))</f>
        <v>N</v>
      </c>
      <c r="CE33" s="263" t="str">
        <f>IF(CE1&gt;'Вводные данные'!$F$7,"N",(CE5*(1+'Вводные данные'!$E$296)*'Вводные данные'!$K$155))</f>
        <v>N</v>
      </c>
      <c r="CF33" s="263" t="str">
        <f>IF(CF1&gt;'Вводные данные'!$F$7,"N",(CF5*(1+'Вводные данные'!$E$296)*'Вводные данные'!$K$155))</f>
        <v>N</v>
      </c>
      <c r="CG33" s="263" t="str">
        <f>IF(CG1&gt;'Вводные данные'!$F$7,"N",(CG5*(1+'Вводные данные'!$E$296)*'Вводные данные'!$K$155))</f>
        <v>N</v>
      </c>
      <c r="CH33" s="263" t="str">
        <f>IF(CH1&gt;'Вводные данные'!$F$7,"N",(CH5*(1+'Вводные данные'!$E$296)*'Вводные данные'!$K$155))</f>
        <v>N</v>
      </c>
      <c r="CI33" s="263" t="str">
        <f>IF(CI1&gt;'Вводные данные'!$F$7,"N",(CI5*(1+'Вводные данные'!$E$296)*'Вводные данные'!$K$155))</f>
        <v>N</v>
      </c>
      <c r="CJ33" s="263" t="str">
        <f>IF(CJ1&gt;'Вводные данные'!$F$7,"N",(CJ5*(1+'Вводные данные'!$E$296)*'Вводные данные'!$K$155))</f>
        <v>N</v>
      </c>
      <c r="CK33" s="263" t="str">
        <f>IF(CK1&gt;'Вводные данные'!$F$7,"N",(CK5*(1+'Вводные данные'!$E$296)*'Вводные данные'!$K$155))</f>
        <v>N</v>
      </c>
      <c r="CL33" s="263" t="str">
        <f>IF(CL1&gt;'Вводные данные'!$F$7,"N",(CL5*(1+'Вводные данные'!$E$296)*'Вводные данные'!$K$155))</f>
        <v>N</v>
      </c>
      <c r="CM33" s="263" t="str">
        <f>IF(CM1&gt;'Вводные данные'!$F$7,"N",(CM5*(1+'Вводные данные'!$E$296)*'Вводные данные'!$K$155))</f>
        <v>N</v>
      </c>
      <c r="CN33" s="263" t="str">
        <f>IF(CN1&gt;'Вводные данные'!$F$7,"N",(CN5*(1+'Вводные данные'!$E$296)*'Вводные данные'!$K$155))</f>
        <v>N</v>
      </c>
      <c r="CO33" s="263" t="str">
        <f>IF(CO1&gt;'Вводные данные'!$F$7,"N",(CO5*(1+'Вводные данные'!$E$296)*'Вводные данные'!$K$155))</f>
        <v>N</v>
      </c>
      <c r="CP33" s="263" t="str">
        <f>IF(CP1&gt;'Вводные данные'!$F$7,"N",(CP5*(1+'Вводные данные'!$E$296)*'Вводные данные'!$K$155))</f>
        <v>N</v>
      </c>
      <c r="CQ33" s="263" t="str">
        <f>IF(CQ1&gt;'Вводные данные'!$F$7,"N",(CQ5*(1+'Вводные данные'!$E$296)*'Вводные данные'!$K$155))</f>
        <v>N</v>
      </c>
      <c r="CR33" s="263" t="str">
        <f>IF(CR1&gt;'Вводные данные'!$F$7,"N",(CR5*(1+'Вводные данные'!$E$296)*'Вводные данные'!$K$155))</f>
        <v>N</v>
      </c>
      <c r="CS33" s="263" t="str">
        <f>IF(CS1&gt;'Вводные данные'!$F$7,"N",(CS5*(1+'Вводные данные'!$E$296)*'Вводные данные'!$K$155))</f>
        <v>N</v>
      </c>
      <c r="CT33" s="263" t="str">
        <f>IF(CT1&gt;'Вводные данные'!$F$7,"N",(CT5*(1+'Вводные данные'!$E$296)*'Вводные данные'!$K$155))</f>
        <v>N</v>
      </c>
      <c r="CU33" s="263" t="str">
        <f>IF(CU1&gt;'Вводные данные'!$F$7,"N",(CU5*(1+'Вводные данные'!$E$296)*'Вводные данные'!$K$155))</f>
        <v>N</v>
      </c>
      <c r="CV33" s="263" t="str">
        <f>IF(CV1&gt;'Вводные данные'!$F$7,"N",(CV5*(1+'Вводные данные'!$E$296)*'Вводные данные'!$K$155))</f>
        <v>N</v>
      </c>
      <c r="CW33" s="263" t="str">
        <f>IF(CW1&gt;'Вводные данные'!$F$7,"N",(CW5*(1+'Вводные данные'!$E$296)*'Вводные данные'!$K$155))</f>
        <v>N</v>
      </c>
      <c r="CX33" s="263" t="str">
        <f>IF(CX1&gt;'Вводные данные'!$F$7,"N",(CX5*(1+'Вводные данные'!$E$296)*'Вводные данные'!$K$155))</f>
        <v>N</v>
      </c>
      <c r="CY33" s="263" t="str">
        <f>IF(CY1&gt;'Вводные данные'!$F$7,"N",(CY5*(1+'Вводные данные'!$E$296)*'Вводные данные'!$K$155))</f>
        <v>N</v>
      </c>
      <c r="CZ33" s="263" t="str">
        <f>IF(CZ1&gt;'Вводные данные'!$F$7,"N",(CZ5*(1+'Вводные данные'!$E$296)*'Вводные данные'!$K$155))</f>
        <v>N</v>
      </c>
      <c r="DA33" s="263" t="str">
        <f>IF(DA1&gt;'Вводные данные'!$F$7,"N",(DA5*(1+'Вводные данные'!$E$296)*'Вводные данные'!$K$155))</f>
        <v>N</v>
      </c>
      <c r="DB33" s="263" t="str">
        <f>IF(DB1&gt;'Вводные данные'!$F$7,"N",(DB5*(1+'Вводные данные'!$E$296)*'Вводные данные'!$K$155))</f>
        <v>N</v>
      </c>
      <c r="DC33" s="263" t="str">
        <f>IF(DC1&gt;'Вводные данные'!$F$7,"N",(DC5*(1+'Вводные данные'!$E$296)*'Вводные данные'!$K$155))</f>
        <v>N</v>
      </c>
      <c r="DD33" s="263" t="str">
        <f>IF(DD1&gt;'Вводные данные'!$F$7,"N",(DD5*(1+'Вводные данные'!$E$296)*'Вводные данные'!$K$155))</f>
        <v>N</v>
      </c>
      <c r="DE33" s="263" t="str">
        <f>IF(DE1&gt;'Вводные данные'!$F$7,"N",(DE5*(1+'Вводные данные'!$E$296)*'Вводные данные'!$K$155))</f>
        <v>N</v>
      </c>
      <c r="DF33" s="263" t="str">
        <f>IF(DF1&gt;'Вводные данные'!$F$7,"N",(DF5*(1+'Вводные данные'!$E$296)*'Вводные данные'!$K$155))</f>
        <v>N</v>
      </c>
      <c r="DG33" s="263" t="str">
        <f>IF(DG1&gt;'Вводные данные'!$F$7,"N",(DG5*(1+'Вводные данные'!$E$296)*'Вводные данные'!$K$155))</f>
        <v>N</v>
      </c>
      <c r="DH33" s="263" t="str">
        <f>IF(DH1&gt;'Вводные данные'!$F$7,"N",(DH5*(1+'Вводные данные'!$E$296)*'Вводные данные'!$K$155))</f>
        <v>N</v>
      </c>
      <c r="DI33" s="263" t="str">
        <f>IF(DI1&gt;'Вводные данные'!$F$7,"N",(DI5*(1+'Вводные данные'!$E$296)*'Вводные данные'!$K$155))</f>
        <v>N</v>
      </c>
      <c r="DJ33" s="263" t="str">
        <f>IF(DJ1&gt;'Вводные данные'!$F$7,"N",(DJ5*(1+'Вводные данные'!$E$296)*'Вводные данные'!$K$155))</f>
        <v>N</v>
      </c>
      <c r="DK33" s="263" t="str">
        <f>IF(DK1&gt;'Вводные данные'!$F$7,"N",(DK5*(1+'Вводные данные'!$E$296)*'Вводные данные'!$K$155))</f>
        <v>N</v>
      </c>
      <c r="DL33" s="263" t="str">
        <f>IF(DL1&gt;'Вводные данные'!$F$7,"N",(DL5*(1+'Вводные данные'!$E$296)*'Вводные данные'!$K$155))</f>
        <v>N</v>
      </c>
      <c r="DM33" s="263" t="str">
        <f>IF(DM1&gt;'Вводные данные'!$F$7,"N",(DM5*(1+'Вводные данные'!$E$296)*'Вводные данные'!$K$155))</f>
        <v>N</v>
      </c>
      <c r="DN33" s="263" t="str">
        <f>IF(DN1&gt;'Вводные данные'!$F$7,"N",(DN5*(1+'Вводные данные'!$E$296)*'Вводные данные'!$K$155))</f>
        <v>N</v>
      </c>
      <c r="DO33" s="263" t="str">
        <f>IF(DO1&gt;'Вводные данные'!$F$7,"N",(DO5*(1+'Вводные данные'!$E$296)*'Вводные данные'!$K$155))</f>
        <v>N</v>
      </c>
      <c r="DP33" s="263" t="str">
        <f>IF(DP1&gt;'Вводные данные'!$F$7,"N",(DP5*(1+'Вводные данные'!$E$296)*'Вводные данные'!$K$155))</f>
        <v>N</v>
      </c>
      <c r="DQ33" s="263" t="str">
        <f>IF(DQ1&gt;'Вводные данные'!$F$7,"N",(DQ5*(1+'Вводные данные'!$E$296)*'Вводные данные'!$K$155))</f>
        <v>N</v>
      </c>
      <c r="DR33" s="263" t="str">
        <f>IF(DR1&gt;'Вводные данные'!$F$7,"N",(DR5*(1+'Вводные данные'!$E$296)*'Вводные данные'!$K$155))</f>
        <v>N</v>
      </c>
      <c r="DS33" s="263" t="str">
        <f>IF(DS1&gt;'Вводные данные'!$F$7,"N",(DS5*(1+'Вводные данные'!$E$296)*'Вводные данные'!$K$155))</f>
        <v>N</v>
      </c>
      <c r="DT33" s="263" t="str">
        <f>IF(DT1&gt;'Вводные данные'!$F$7,"N",(DT5*(1+'Вводные данные'!$E$296)*'Вводные данные'!$K$155))</f>
        <v>N</v>
      </c>
      <c r="DU33" s="263" t="str">
        <f>IF(DU1&gt;'Вводные данные'!$F$7,"N",(DU5*(1+'Вводные данные'!$E$296)*'Вводные данные'!$K$155))</f>
        <v>N</v>
      </c>
      <c r="DV33" s="263" t="str">
        <f>IF(DV1&gt;'Вводные данные'!$F$7,"N",(DV5*(1+'Вводные данные'!$E$296)*'Вводные данные'!$K$155))</f>
        <v>N</v>
      </c>
      <c r="DW33" s="263" t="str">
        <f>IF(DW1&gt;'Вводные данные'!$F$7,"N",(DW5*(1+'Вводные данные'!$E$296)*'Вводные данные'!$K$155))</f>
        <v>N</v>
      </c>
      <c r="DX33" s="263" t="str">
        <f>IF(DX1&gt;'Вводные данные'!$F$7,"N",(DX5*(1+'Вводные данные'!$E$296)*'Вводные данные'!$K$155))</f>
        <v>N</v>
      </c>
      <c r="DY33" s="263" t="str">
        <f>IF(DY1&gt;'Вводные данные'!$F$7,"N",(DY5*(1+'Вводные данные'!$E$296)*'Вводные данные'!$K$155))</f>
        <v>N</v>
      </c>
      <c r="DZ33" s="263" t="str">
        <f>IF(DZ1&gt;'Вводные данные'!$F$7,"N",(DZ5*(1+'Вводные данные'!$E$296)*'Вводные данные'!$K$155))</f>
        <v>N</v>
      </c>
      <c r="EA33" s="263" t="str">
        <f>IF(EA1&gt;'Вводные данные'!$F$7,"N",(EA5*(1+'Вводные данные'!$E$296)*'Вводные данные'!$K$155))</f>
        <v>N</v>
      </c>
      <c r="EB33" s="263" t="str">
        <f>IF(EB1&gt;'Вводные данные'!$F$7,"N",(EB5*(1+'Вводные данные'!$E$296)*'Вводные данные'!$K$155))</f>
        <v>N</v>
      </c>
      <c r="EC33" s="263" t="str">
        <f>IF(EC1&gt;'Вводные данные'!$F$7,"N",(EC5*(1+'Вводные данные'!$E$296)*'Вводные данные'!$K$155))</f>
        <v>N</v>
      </c>
      <c r="ED33" s="263" t="str">
        <f>IF(ED1&gt;'Вводные данные'!$F$7,"N",(ED5*(1+'Вводные данные'!$E$296)*'Вводные данные'!$K$155))</f>
        <v>N</v>
      </c>
      <c r="EE33" s="263" t="str">
        <f>IF(EE1&gt;'Вводные данные'!$F$7,"N",(EE5*(1+'Вводные данные'!$E$296)*'Вводные данные'!$K$155))</f>
        <v>N</v>
      </c>
      <c r="EF33" s="263" t="str">
        <f>IF(EF1&gt;'Вводные данные'!$F$7,"N",(EF5*(1+'Вводные данные'!$E$296)*'Вводные данные'!$K$155))</f>
        <v>N</v>
      </c>
      <c r="EG33" s="263" t="str">
        <f>IF(EG1&gt;'Вводные данные'!$F$7,"N",(EG5*(1+'Вводные данные'!$E$296)*'Вводные данные'!$K$155))</f>
        <v>N</v>
      </c>
      <c r="EH33" s="263" t="str">
        <f>IF(EH1&gt;'Вводные данные'!$F$7,"N",(EH5*(1+'Вводные данные'!$E$296)*'Вводные данные'!$K$155))</f>
        <v>N</v>
      </c>
      <c r="EI33" s="263" t="str">
        <f>IF(EI1&gt;'Вводные данные'!$F$7,"N",(EI5*(1+'Вводные данные'!$E$296)*'Вводные данные'!$K$155))</f>
        <v>N</v>
      </c>
      <c r="EJ33" s="263" t="str">
        <f>IF(EJ1&gt;'Вводные данные'!$F$7,"N",(EJ5*(1+'Вводные данные'!$E$296)*'Вводные данные'!$K$155))</f>
        <v>N</v>
      </c>
      <c r="EK33" s="263" t="str">
        <f>IF(EK1&gt;'Вводные данные'!$F$7,"N",(EK5*(1+'Вводные данные'!$E$296)*'Вводные данные'!$K$155))</f>
        <v>N</v>
      </c>
      <c r="EL33" s="263" t="str">
        <f>IF(EL1&gt;'Вводные данные'!$F$7,"N",(EL5*(1+'Вводные данные'!$E$296)*'Вводные данные'!$K$155))</f>
        <v>N</v>
      </c>
      <c r="EM33" s="263" t="str">
        <f>IF(EM1&gt;'Вводные данные'!$F$7,"N",(EM5*(1+'Вводные данные'!$E$296)*'Вводные данные'!$K$155))</f>
        <v>N</v>
      </c>
      <c r="EN33" s="263" t="str">
        <f>IF(EN1&gt;'Вводные данные'!$F$7,"N",(EN5*(1+'Вводные данные'!$E$296)*'Вводные данные'!$K$155))</f>
        <v>N</v>
      </c>
      <c r="EO33" s="263" t="str">
        <f>IF(EO1&gt;'Вводные данные'!$F$7,"N",(EO5*(1+'Вводные данные'!$E$296)*'Вводные данные'!$K$155))</f>
        <v>N</v>
      </c>
      <c r="EP33" s="263" t="str">
        <f>IF(EP1&gt;'Вводные данные'!$F$7,"N",(EP5*(1+'Вводные данные'!$E$296)*'Вводные данные'!$K$155))</f>
        <v>N</v>
      </c>
      <c r="EQ33" s="263" t="str">
        <f>IF(EQ1&gt;'Вводные данные'!$F$7,"N",(EQ5*(1+'Вводные данные'!$E$296)*'Вводные данные'!$K$155))</f>
        <v>N</v>
      </c>
      <c r="ER33" s="263" t="str">
        <f>IF(ER1&gt;'Вводные данные'!$F$7,"N",(ER5*(1+'Вводные данные'!$E$296)*'Вводные данные'!$K$155))</f>
        <v>N</v>
      </c>
      <c r="ES33" s="263" t="str">
        <f>IF(ES1&gt;'Вводные данные'!$F$7,"N",(ES5*(1+'Вводные данные'!$E$296)*'Вводные данные'!$K$155))</f>
        <v>N</v>
      </c>
      <c r="ET33" s="263" t="str">
        <f>IF(ET1&gt;'Вводные данные'!$F$7,"N",(ET5*(1+'Вводные данные'!$E$296)*'Вводные данные'!$K$155))</f>
        <v>N</v>
      </c>
      <c r="EU33" s="263" t="str">
        <f>IF(EU1&gt;'Вводные данные'!$F$7,"N",(EU5*(1+'Вводные данные'!$E$296)*'Вводные данные'!$K$155))</f>
        <v>N</v>
      </c>
      <c r="EV33" s="263" t="str">
        <f>IF(EV1&gt;'Вводные данные'!$F$7,"N",(EV5*(1+'Вводные данные'!$E$296)*'Вводные данные'!$K$155))</f>
        <v>N</v>
      </c>
      <c r="EW33" s="263" t="str">
        <f>IF(EW1&gt;'Вводные данные'!$F$7,"N",(EW5*(1+'Вводные данные'!$E$296)*'Вводные данные'!$K$155))</f>
        <v>N</v>
      </c>
    </row>
    <row r="34" spans="2:153" ht="15" customHeight="1" x14ac:dyDescent="0.25">
      <c r="B34" s="343" t="s">
        <v>316</v>
      </c>
      <c r="C34" s="240">
        <f t="shared" si="4"/>
        <v>0</v>
      </c>
      <c r="D34" s="240">
        <f>IF(D1&gt;'Вводные данные'!$F$7,"N",(IFERROR(E5*(1+'Вводные данные'!$E$296)*'Вводные данные'!$I$155,D5*(1+'Вводные данные'!$E$296)*'Вводные данные'!$I$255)))</f>
        <v>0</v>
      </c>
      <c r="E34" s="194">
        <f>IF(E1&gt;'Вводные данные'!$F$7,"N",(IFERROR(F5*(1+'Вводные данные'!$E$296)*'Вводные данные'!$I$155,E5*(1+'Вводные данные'!$E$296)*'Вводные данные'!$I$255)))</f>
        <v>0</v>
      </c>
      <c r="F34" s="194">
        <f>IF(F1&gt;'Вводные данные'!$F$7,"N",(IFERROR(G5*(1+'Вводные данные'!$E$296)*'Вводные данные'!$I$155,F5*(1+'Вводные данные'!$E$296)*'Вводные данные'!$I$255)))</f>
        <v>0</v>
      </c>
      <c r="G34" s="194">
        <f>IF(G1&gt;'Вводные данные'!$F$7,"N",(IFERROR(H5*(1+'Вводные данные'!$E$296)*'Вводные данные'!$I$155,G5*(1+'Вводные данные'!$E$296)*'Вводные данные'!$I$255)))</f>
        <v>0</v>
      </c>
      <c r="H34" s="194">
        <f>IF(H1&gt;'Вводные данные'!$F$7,"N",(IFERROR(I5*(1+'Вводные данные'!$E$296)*'Вводные данные'!$I$155,H5*(1+'Вводные данные'!$E$296)*'Вводные данные'!$I$255)))</f>
        <v>0</v>
      </c>
      <c r="I34" s="194">
        <f>IF(I1&gt;'Вводные данные'!$F$7,"N",(IFERROR(J5*(1+'Вводные данные'!$E$296)*'Вводные данные'!$I$155,I5*(1+'Вводные данные'!$E$296)*'Вводные данные'!$I$255)))</f>
        <v>0</v>
      </c>
      <c r="J34" s="194">
        <f>IF(J1&gt;'Вводные данные'!$F$7,"N",(IFERROR(K5*(1+'Вводные данные'!$E$296)*'Вводные данные'!$I$155,J5*(1+'Вводные данные'!$E$296)*'Вводные данные'!$I$255)))</f>
        <v>0</v>
      </c>
      <c r="K34" s="194">
        <f>IF(K1&gt;'Вводные данные'!$F$7,"N",(IFERROR(L5*(1+'Вводные данные'!$E$296)*'Вводные данные'!$I$155,K5*(1+'Вводные данные'!$E$296)*'Вводные данные'!$I$255)))</f>
        <v>0</v>
      </c>
      <c r="L34" s="194">
        <f>IF(L1&gt;'Вводные данные'!$F$7,"N",(IFERROR(M5*(1+'Вводные данные'!$E$296)*'Вводные данные'!$I$155,L5*(1+'Вводные данные'!$E$296)*'Вводные данные'!$I$255)))</f>
        <v>0</v>
      </c>
      <c r="M34" s="252">
        <f>IF(M1&gt;'Вводные данные'!$F$7,"N",(IFERROR(N5*(1+'Вводные данные'!$E$296)*'Вводные данные'!$I$155,M5*(1+'Вводные данные'!$E$296)*'Вводные данные'!$I$255)))</f>
        <v>0</v>
      </c>
      <c r="N34" s="252">
        <f>IF(N1&gt;'Вводные данные'!$F$7,"N",(IFERROR(O5*(1+'Вводные данные'!$E$296)*'Вводные данные'!$I$155,N5*(1+'Вводные данные'!$E$296)*'Вводные данные'!$I$255)))</f>
        <v>0</v>
      </c>
      <c r="O34" s="252">
        <f>IF(O1&gt;'Вводные данные'!$F$7,"N",(IFERROR(P5*(1+'Вводные данные'!$E$296)*'Вводные данные'!$I$155,O5*(1+'Вводные данные'!$E$296)*'Вводные данные'!$I$255)))</f>
        <v>0</v>
      </c>
      <c r="P34" s="252">
        <f>IF(P1&gt;'Вводные данные'!$F$7,"N",(IFERROR(Q5*(1+'Вводные данные'!$E$296)*'Вводные данные'!$I$155,P5*(1+'Вводные данные'!$E$296)*'Вводные данные'!$I$255)))</f>
        <v>0</v>
      </c>
      <c r="Q34" s="252">
        <f>IF(Q1&gt;'Вводные данные'!$F$7,"N",(IFERROR(R5*(1+'Вводные данные'!$E$296)*'Вводные данные'!$I$155,Q5*(1+'Вводные данные'!$E$296)*'Вводные данные'!$I$255)))</f>
        <v>0</v>
      </c>
      <c r="R34" s="252">
        <f>IF(R1&gt;'Вводные данные'!$F$7,"N",(IFERROR(S5*(1+'Вводные данные'!$E$296)*'Вводные данные'!$I$155,R5*(1+'Вводные данные'!$E$296)*'Вводные данные'!$I$255)))</f>
        <v>0</v>
      </c>
      <c r="S34" s="252">
        <f>IF(S1&gt;'Вводные данные'!$F$7,"N",(IFERROR(T5*(1+'Вводные данные'!$E$296)*'Вводные данные'!$I$155,S5*(1+'Вводные данные'!$E$296)*'Вводные данные'!$I$255)))</f>
        <v>0</v>
      </c>
      <c r="T34" s="252">
        <f>IF(T1&gt;'Вводные данные'!$F$7,"N",(IFERROR(U5*(1+'Вводные данные'!$E$296)*'Вводные данные'!$I$155,T5*(1+'Вводные данные'!$E$296)*'Вводные данные'!$I$255)))</f>
        <v>0</v>
      </c>
      <c r="U34" s="252">
        <f>IF(U1&gt;'Вводные данные'!$F$7,"N",(IFERROR(V5*(1+'Вводные данные'!$E$296)*'Вводные данные'!$I$155,U5*(1+'Вводные данные'!$E$296)*'Вводные данные'!$I$255)))</f>
        <v>0</v>
      </c>
      <c r="V34" s="252">
        <f>IF(V1&gt;'Вводные данные'!$F$7,"N",(IFERROR(W5*(1+'Вводные данные'!$E$296)*'Вводные данные'!$I$155,V5*(1+'Вводные данные'!$E$296)*'Вводные данные'!$I$255)))</f>
        <v>0</v>
      </c>
      <c r="W34" s="252">
        <f>IF(W1&gt;'Вводные данные'!$F$7,"N",(IFERROR(X5*(1+'Вводные данные'!$E$296)*'Вводные данные'!$I$155,W5*(1+'Вводные данные'!$E$296)*'Вводные данные'!$I$255)))</f>
        <v>0</v>
      </c>
      <c r="X34" s="252" t="str">
        <f>IF(X1&gt;'Вводные данные'!$F$7,"N",(IFERROR(Y5*(1+'Вводные данные'!$E$296)*'Вводные данные'!$I$155,X5*(1+'Вводные данные'!$E$296)*'Вводные данные'!$I$255)))</f>
        <v>N</v>
      </c>
      <c r="Y34" s="252" t="str">
        <f>IF(Y1&gt;'Вводные данные'!$F$7,"N",(IFERROR(Z5*(1+'Вводные данные'!$E$296)*'Вводные данные'!$I$155,Y5*(1+'Вводные данные'!$E$296)*'Вводные данные'!$I$255)))</f>
        <v>N</v>
      </c>
      <c r="Z34" s="252" t="str">
        <f>IF(Z1&gt;'Вводные данные'!$F$7,"N",(IFERROR(AA5*(1+'Вводные данные'!$E$296)*'Вводные данные'!$I$155,Z5*(1+'Вводные данные'!$E$296)*'Вводные данные'!$I$255)))</f>
        <v>N</v>
      </c>
      <c r="AA34" s="252" t="str">
        <f>IF(AA1&gt;'Вводные данные'!$F$7,"N",(IFERROR(AB5*(1+'Вводные данные'!$E$296)*'Вводные данные'!$I$155,AA5*(1+'Вводные данные'!$E$296)*'Вводные данные'!$I$255)))</f>
        <v>N</v>
      </c>
      <c r="AB34" s="252" t="str">
        <f>IF(AB1&gt;'Вводные данные'!$F$7,"N",(IFERROR(AC5*(1+'Вводные данные'!$E$296)*'Вводные данные'!$I$155,AB5*(1+'Вводные данные'!$E$296)*'Вводные данные'!$I$255)))</f>
        <v>N</v>
      </c>
      <c r="AC34" s="252" t="str">
        <f>IF(AC1&gt;'Вводные данные'!$F$7,"N",(IFERROR(AD5*(1+'Вводные данные'!$E$296)*'Вводные данные'!$I$155,AC5*(1+'Вводные данные'!$E$296)*'Вводные данные'!$I$255)))</f>
        <v>N</v>
      </c>
      <c r="AD34" s="252" t="str">
        <f>IF(AD1&gt;'Вводные данные'!$F$7,"N",(IFERROR(AE5*(1+'Вводные данные'!$E$296)*'Вводные данные'!$I$155,AD5*(1+'Вводные данные'!$E$296)*'Вводные данные'!$I$255)))</f>
        <v>N</v>
      </c>
      <c r="AE34" s="252" t="str">
        <f>IF(AE1&gt;'Вводные данные'!$F$7,"N",(IFERROR(AF5*(1+'Вводные данные'!$E$296)*'Вводные данные'!$I$155,AE5*(1+'Вводные данные'!$E$296)*'Вводные данные'!$I$255)))</f>
        <v>N</v>
      </c>
      <c r="AF34" s="252" t="str">
        <f>IF(AF1&gt;'Вводные данные'!$F$7,"N",(IFERROR(AG5*(1+'Вводные данные'!$E$296)*'Вводные данные'!$I$155,AF5*(1+'Вводные данные'!$E$296)*'Вводные данные'!$I$255)))</f>
        <v>N</v>
      </c>
      <c r="AG34" s="252" t="str">
        <f>IF(AG1&gt;'Вводные данные'!$F$7,"N",(IFERROR(AH5*(1+'Вводные данные'!$E$296)*'Вводные данные'!$I$155,AG5*(1+'Вводные данные'!$E$296)*'Вводные данные'!$I$255)))</f>
        <v>N</v>
      </c>
      <c r="AH34" s="252" t="str">
        <f>IF(AH1&gt;'Вводные данные'!$F$7,"N",(IFERROR(AI5*(1+'Вводные данные'!$E$296)*'Вводные данные'!$I$155,AH5*(1+'Вводные данные'!$E$296)*'Вводные данные'!$I$255)))</f>
        <v>N</v>
      </c>
      <c r="AI34" s="252" t="str">
        <f>IF(AI1&gt;'Вводные данные'!$F$7,"N",(IFERROR(AJ5*(1+'Вводные данные'!$E$296)*'Вводные данные'!$I$155,AI5*(1+'Вводные данные'!$E$296)*'Вводные данные'!$I$255)))</f>
        <v>N</v>
      </c>
      <c r="AJ34" s="252" t="str">
        <f>IF(AJ1&gt;'Вводные данные'!$F$7,"N",(IFERROR(AK5*(1+'Вводные данные'!$E$296)*'Вводные данные'!$I$155,AJ5*(1+'Вводные данные'!$E$296)*'Вводные данные'!$I$255)))</f>
        <v>N</v>
      </c>
      <c r="AK34" s="252" t="str">
        <f>IF(AK1&gt;'Вводные данные'!$F$7,"N",(IFERROR(AL5*(1+'Вводные данные'!$E$296)*'Вводные данные'!$I$155,AK5*(1+'Вводные данные'!$E$296)*'Вводные данные'!$I$255)))</f>
        <v>N</v>
      </c>
      <c r="AL34" s="252" t="str">
        <f>IF(AL1&gt;'Вводные данные'!$F$7,"N",(IFERROR(AM5*(1+'Вводные данные'!$E$296)*'Вводные данные'!$I$155,AL5*(1+'Вводные данные'!$E$296)*'Вводные данные'!$I$255)))</f>
        <v>N</v>
      </c>
      <c r="AM34" s="252" t="str">
        <f>IF(AM1&gt;'Вводные данные'!$F$7,"N",(IFERROR(AN5*(1+'Вводные данные'!$E$296)*'Вводные данные'!$I$155,AM5*(1+'Вводные данные'!$E$296)*'Вводные данные'!$I$255)))</f>
        <v>N</v>
      </c>
      <c r="AN34" s="252" t="str">
        <f>IF(AN1&gt;'Вводные данные'!$F$7,"N",(IFERROR(AO5*(1+'Вводные данные'!$E$296)*'Вводные данные'!$I$155,AN5*(1+'Вводные данные'!$E$296)*'Вводные данные'!$I$255)))</f>
        <v>N</v>
      </c>
      <c r="AO34" s="252" t="str">
        <f>IF(AO1&gt;'Вводные данные'!$F$7,"N",(IFERROR(AP5*(1+'Вводные данные'!$E$296)*'Вводные данные'!$I$155,AO5*(1+'Вводные данные'!$E$296)*'Вводные данные'!$I$255)))</f>
        <v>N</v>
      </c>
      <c r="AP34" s="252" t="str">
        <f>IF(AP1&gt;'Вводные данные'!$F$7,"N",(IFERROR(AQ5*(1+'Вводные данные'!$E$296)*'Вводные данные'!$I$155,AP5*(1+'Вводные данные'!$E$296)*'Вводные данные'!$I$255)))</f>
        <v>N</v>
      </c>
      <c r="AQ34" s="252" t="str">
        <f>IF(AQ1&gt;'Вводные данные'!$F$7,"N",(IFERROR(AR5*(1+'Вводные данные'!$E$296)*'Вводные данные'!$I$155,AQ5*(1+'Вводные данные'!$E$296)*'Вводные данные'!$I$255)))</f>
        <v>N</v>
      </c>
      <c r="AR34" s="252" t="str">
        <f>IF(AR1&gt;'Вводные данные'!$F$7,"N",(IFERROR(AS5*(1+'Вводные данные'!$E$296)*'Вводные данные'!$I$155,AR5*(1+'Вводные данные'!$E$296)*'Вводные данные'!$I$255)))</f>
        <v>N</v>
      </c>
      <c r="AS34" s="252" t="str">
        <f>IF(AS1&gt;'Вводные данные'!$F$7,"N",(IFERROR(AT5*(1+'Вводные данные'!$E$296)*'Вводные данные'!$I$155,AS5*(1+'Вводные данные'!$E$296)*'Вводные данные'!$I$255)))</f>
        <v>N</v>
      </c>
      <c r="AT34" s="252" t="str">
        <f>IF(AT1&gt;'Вводные данные'!$F$7,"N",(IFERROR(AU5*(1+'Вводные данные'!$E$296)*'Вводные данные'!$I$155,AT5*(1+'Вводные данные'!$E$296)*'Вводные данные'!$I$255)))</f>
        <v>N</v>
      </c>
      <c r="AU34" s="252" t="str">
        <f>IF(AU1&gt;'Вводные данные'!$F$7,"N",(IFERROR(AV5*(1+'Вводные данные'!$E$296)*'Вводные данные'!$I$155,AU5*(1+'Вводные данные'!$E$296)*'Вводные данные'!$I$255)))</f>
        <v>N</v>
      </c>
      <c r="AV34" s="252" t="str">
        <f>IF(AV1&gt;'Вводные данные'!$F$7,"N",(IFERROR(AW5*(1+'Вводные данные'!$E$296)*'Вводные данные'!$I$155,AV5*(1+'Вводные данные'!$E$296)*'Вводные данные'!$I$255)))</f>
        <v>N</v>
      </c>
      <c r="AW34" s="252" t="str">
        <f>IF(AW1&gt;'Вводные данные'!$F$7,"N",(IFERROR(AX5*(1+'Вводные данные'!$E$296)*'Вводные данные'!$I$155,AW5*(1+'Вводные данные'!$E$296)*'Вводные данные'!$I$255)))</f>
        <v>N</v>
      </c>
      <c r="AX34" s="252" t="str">
        <f>IF(AX1&gt;'Вводные данные'!$F$7,"N",(IFERROR(AY5*(1+'Вводные данные'!$E$296)*'Вводные данные'!$I$155,AX5*(1+'Вводные данные'!$E$296)*'Вводные данные'!$I$255)))</f>
        <v>N</v>
      </c>
      <c r="AY34" s="252" t="str">
        <f>IF(AY1&gt;'Вводные данные'!$F$7,"N",(IFERROR(AZ5*(1+'Вводные данные'!$E$296)*'Вводные данные'!$I$155,AY5*(1+'Вводные данные'!$E$296)*'Вводные данные'!$I$255)))</f>
        <v>N</v>
      </c>
      <c r="AZ34" s="252" t="str">
        <f>IF(AZ1&gt;'Вводные данные'!$F$7,"N",(IFERROR(BA5*(1+'Вводные данные'!$E$296)*'Вводные данные'!$I$155,AZ5*(1+'Вводные данные'!$E$296)*'Вводные данные'!$I$255)))</f>
        <v>N</v>
      </c>
      <c r="BA34" s="252" t="str">
        <f>IF(BA1&gt;'Вводные данные'!$F$7,"N",(IFERROR(BB5*(1+'Вводные данные'!$E$296)*'Вводные данные'!$I$155,BA5*(1+'Вводные данные'!$E$296)*'Вводные данные'!$I$255)))</f>
        <v>N</v>
      </c>
      <c r="BB34" s="252" t="str">
        <f>IF(BB1&gt;'Вводные данные'!$F$7,"N",(IFERROR(BC5*(1+'Вводные данные'!$E$296)*'Вводные данные'!$I$155,BB5*(1+'Вводные данные'!$E$296)*'Вводные данные'!$I$255)))</f>
        <v>N</v>
      </c>
      <c r="BC34" s="252" t="str">
        <f>IF(BC1&gt;'Вводные данные'!$F$7,"N",(IFERROR(BD5*(1+'Вводные данные'!$E$296)*'Вводные данные'!$I$155,BC5*(1+'Вводные данные'!$E$296)*'Вводные данные'!$I$255)))</f>
        <v>N</v>
      </c>
      <c r="BD34" s="252" t="str">
        <f>IF(BD1&gt;'Вводные данные'!$F$7,"N",(IFERROR(BE5*(1+'Вводные данные'!$E$296)*'Вводные данные'!$I$155,BD5*(1+'Вводные данные'!$E$296)*'Вводные данные'!$I$255)))</f>
        <v>N</v>
      </c>
      <c r="BE34" s="252" t="str">
        <f>IF(BE1&gt;'Вводные данные'!$F$7,"N",(IFERROR(BF5*(1+'Вводные данные'!$E$296)*'Вводные данные'!$I$155,BE5*(1+'Вводные данные'!$E$296)*'Вводные данные'!$I$255)))</f>
        <v>N</v>
      </c>
      <c r="BF34" s="252" t="str">
        <f>IF(BF1&gt;'Вводные данные'!$F$7,"N",(IFERROR(BG5*(1+'Вводные данные'!$E$296)*'Вводные данные'!$I$155,BF5*(1+'Вводные данные'!$E$296)*'Вводные данные'!$I$255)))</f>
        <v>N</v>
      </c>
      <c r="BG34" s="252" t="str">
        <f>IF(BG1&gt;'Вводные данные'!$F$7,"N",(IFERROR(BH5*(1+'Вводные данные'!$E$296)*'Вводные данные'!$I$155,BG5*(1+'Вводные данные'!$E$296)*'Вводные данные'!$I$255)))</f>
        <v>N</v>
      </c>
      <c r="BH34" s="252" t="str">
        <f>IF(BH1&gt;'Вводные данные'!$F$7,"N",(IFERROR(BI5*(1+'Вводные данные'!$E$296)*'Вводные данные'!$I$155,BH5*(1+'Вводные данные'!$E$296)*'Вводные данные'!$I$255)))</f>
        <v>N</v>
      </c>
      <c r="BI34" s="252" t="str">
        <f>IF(BI1&gt;'Вводные данные'!$F$7,"N",(IFERROR(BJ5*(1+'Вводные данные'!$E$296)*'Вводные данные'!$I$155,BI5*(1+'Вводные данные'!$E$296)*'Вводные данные'!$I$255)))</f>
        <v>N</v>
      </c>
      <c r="BJ34" s="252" t="str">
        <f>IF(BJ1&gt;'Вводные данные'!$F$7,"N",(IFERROR(BK5*(1+'Вводные данные'!$E$296)*'Вводные данные'!$I$155,BJ5*(1+'Вводные данные'!$E$296)*'Вводные данные'!$I$255)))</f>
        <v>N</v>
      </c>
      <c r="BK34" s="252" t="str">
        <f>IF(BK1&gt;'Вводные данные'!$F$7,"N",(IFERROR(BL5*(1+'Вводные данные'!$E$296)*'Вводные данные'!$I$155,BK5*(1+'Вводные данные'!$E$296)*'Вводные данные'!$I$255)))</f>
        <v>N</v>
      </c>
      <c r="BL34" s="252" t="str">
        <f>IF(BL1&gt;'Вводные данные'!$F$7,"N",(IFERROR(BM5*(1+'Вводные данные'!$E$296)*'Вводные данные'!$I$155,BL5*(1+'Вводные данные'!$E$296)*'Вводные данные'!$I$255)))</f>
        <v>N</v>
      </c>
      <c r="BM34" s="252" t="str">
        <f>IF(BM1&gt;'Вводные данные'!$F$7,"N",(IFERROR(BN5*(1+'Вводные данные'!$E$296)*'Вводные данные'!$I$155,BM5*(1+'Вводные данные'!$E$296)*'Вводные данные'!$I$255)))</f>
        <v>N</v>
      </c>
      <c r="BN34" s="252" t="str">
        <f>IF(BN1&gt;'Вводные данные'!$F$7,"N",(IFERROR(BO5*(1+'Вводные данные'!$E$296)*'Вводные данные'!$I$155,BN5*(1+'Вводные данные'!$E$296)*'Вводные данные'!$I$255)))</f>
        <v>N</v>
      </c>
      <c r="BO34" s="252" t="str">
        <f>IF(BO1&gt;'Вводные данные'!$F$7,"N",(IFERROR(BP5*(1+'Вводные данные'!$E$296)*'Вводные данные'!$I$155,BO5*(1+'Вводные данные'!$E$296)*'Вводные данные'!$I$255)))</f>
        <v>N</v>
      </c>
      <c r="BP34" s="252" t="str">
        <f>IF(BP1&gt;'Вводные данные'!$F$7,"N",(IFERROR(BQ5*(1+'Вводные данные'!$E$296)*'Вводные данные'!$I$155,BP5*(1+'Вводные данные'!$E$296)*'Вводные данные'!$I$255)))</f>
        <v>N</v>
      </c>
      <c r="BQ34" s="252" t="str">
        <f>IF(BQ1&gt;'Вводные данные'!$F$7,"N",(IFERROR(BR5*(1+'Вводные данные'!$E$296)*'Вводные данные'!$I$155,BQ5*(1+'Вводные данные'!$E$296)*'Вводные данные'!$I$255)))</f>
        <v>N</v>
      </c>
      <c r="BR34" s="252" t="str">
        <f>IF(BR1&gt;'Вводные данные'!$F$7,"N",(IFERROR(BS5*(1+'Вводные данные'!$E$296)*'Вводные данные'!$I$155,BR5*(1+'Вводные данные'!$E$296)*'Вводные данные'!$I$255)))</f>
        <v>N</v>
      </c>
      <c r="BS34" s="252" t="str">
        <f>IF(BS1&gt;'Вводные данные'!$F$7,"N",(IFERROR(BT5*(1+'Вводные данные'!$E$296)*'Вводные данные'!$I$155,BS5*(1+'Вводные данные'!$E$296)*'Вводные данные'!$I$255)))</f>
        <v>N</v>
      </c>
      <c r="BT34" s="252" t="str">
        <f>IF(BT1&gt;'Вводные данные'!$F$7,"N",(IFERROR(BU5*(1+'Вводные данные'!$E$296)*'Вводные данные'!$I$155,BT5*(1+'Вводные данные'!$E$296)*'Вводные данные'!$I$255)))</f>
        <v>N</v>
      </c>
      <c r="BU34" s="252" t="str">
        <f>IF(BU1&gt;'Вводные данные'!$F$7,"N",(IFERROR(BV5*(1+'Вводные данные'!$E$296)*'Вводные данные'!$I$155,BU5*(1+'Вводные данные'!$E$296)*'Вводные данные'!$I$255)))</f>
        <v>N</v>
      </c>
      <c r="BV34" s="252" t="str">
        <f>IF(BV1&gt;'Вводные данные'!$F$7,"N",(IFERROR(BW5*(1+'Вводные данные'!$E$296)*'Вводные данные'!$I$155,BV5*(1+'Вводные данные'!$E$296)*'Вводные данные'!$I$255)))</f>
        <v>N</v>
      </c>
      <c r="BW34" s="252" t="str">
        <f>IF(BW1&gt;'Вводные данные'!$F$7,"N",(IFERROR(BX5*(1+'Вводные данные'!$E$296)*'Вводные данные'!$I$155,BW5*(1+'Вводные данные'!$E$296)*'Вводные данные'!$I$255)))</f>
        <v>N</v>
      </c>
      <c r="BX34" s="252" t="str">
        <f>IF(BX1&gt;'Вводные данные'!$F$7,"N",(IFERROR(BY5*(1+'Вводные данные'!$E$296)*'Вводные данные'!$I$155,BX5*(1+'Вводные данные'!$E$296)*'Вводные данные'!$I$255)))</f>
        <v>N</v>
      </c>
      <c r="BY34" s="252" t="str">
        <f>IF(BY1&gt;'Вводные данные'!$F$7,"N",(IFERROR(BZ5*(1+'Вводные данные'!$E$296)*'Вводные данные'!$I$155,BY5*(1+'Вводные данные'!$E$296)*'Вводные данные'!$I$255)))</f>
        <v>N</v>
      </c>
      <c r="BZ34" s="252" t="str">
        <f>IF(BZ1&gt;'Вводные данные'!$F$7,"N",(IFERROR(CA5*(1+'Вводные данные'!$E$296)*'Вводные данные'!$I$155,BZ5*(1+'Вводные данные'!$E$296)*'Вводные данные'!$I$255)))</f>
        <v>N</v>
      </c>
      <c r="CA34" s="252" t="str">
        <f>IF(CA1&gt;'Вводные данные'!$F$7,"N",(IFERROR(CB5*(1+'Вводные данные'!$E$296)*'Вводные данные'!$I$155,CA5*(1+'Вводные данные'!$E$296)*'Вводные данные'!$I$255)))</f>
        <v>N</v>
      </c>
      <c r="CB34" s="252" t="str">
        <f>IF(CB1&gt;'Вводные данные'!$F$7,"N",(IFERROR(CC5*(1+'Вводные данные'!$E$296)*'Вводные данные'!$I$155,CB5*(1+'Вводные данные'!$E$296)*'Вводные данные'!$I$255)))</f>
        <v>N</v>
      </c>
      <c r="CC34" s="252" t="str">
        <f>IF(CC1&gt;'Вводные данные'!$F$7,"N",(IFERROR(CD5*(1+'Вводные данные'!$E$296)*'Вводные данные'!$I$155,CC5*(1+'Вводные данные'!$E$296)*'Вводные данные'!$I$255)))</f>
        <v>N</v>
      </c>
      <c r="CD34" s="252" t="str">
        <f>IF(CD1&gt;'Вводные данные'!$F$7,"N",(IFERROR(CE5*(1+'Вводные данные'!$E$296)*'Вводные данные'!$I$155,CD5*(1+'Вводные данные'!$E$296)*'Вводные данные'!$I$255)))</f>
        <v>N</v>
      </c>
      <c r="CE34" s="252" t="str">
        <f>IF(CE1&gt;'Вводные данные'!$F$7,"N",(IFERROR(CF5*(1+'Вводные данные'!$E$296)*'Вводные данные'!$I$155,CE5*(1+'Вводные данные'!$E$296)*'Вводные данные'!$I$255)))</f>
        <v>N</v>
      </c>
      <c r="CF34" s="252" t="str">
        <f>IF(CF1&gt;'Вводные данные'!$F$7,"N",(IFERROR(CG5*(1+'Вводные данные'!$E$296)*'Вводные данные'!$I$155,CF5*(1+'Вводные данные'!$E$296)*'Вводные данные'!$I$255)))</f>
        <v>N</v>
      </c>
      <c r="CG34" s="252" t="str">
        <f>IF(CG1&gt;'Вводные данные'!$F$7,"N",(IFERROR(CH5*(1+'Вводные данные'!$E$296)*'Вводные данные'!$I$155,CG5*(1+'Вводные данные'!$E$296)*'Вводные данные'!$I$255)))</f>
        <v>N</v>
      </c>
      <c r="CH34" s="252" t="str">
        <f>IF(CH1&gt;'Вводные данные'!$F$7,"N",(IFERROR(CI5*(1+'Вводные данные'!$E$296)*'Вводные данные'!$I$155,CH5*(1+'Вводные данные'!$E$296)*'Вводные данные'!$I$255)))</f>
        <v>N</v>
      </c>
      <c r="CI34" s="252" t="str">
        <f>IF(CI1&gt;'Вводные данные'!$F$7,"N",(IFERROR(CJ5*(1+'Вводные данные'!$E$296)*'Вводные данные'!$I$155,CI5*(1+'Вводные данные'!$E$296)*'Вводные данные'!$I$255)))</f>
        <v>N</v>
      </c>
      <c r="CJ34" s="252" t="str">
        <f>IF(CJ1&gt;'Вводные данные'!$F$7,"N",(IFERROR(CK5*(1+'Вводные данные'!$E$296)*'Вводные данные'!$I$155,CJ5*(1+'Вводные данные'!$E$296)*'Вводные данные'!$I$255)))</f>
        <v>N</v>
      </c>
      <c r="CK34" s="252" t="str">
        <f>IF(CK1&gt;'Вводные данные'!$F$7,"N",(IFERROR(CL5*(1+'Вводные данные'!$E$296)*'Вводные данные'!$I$155,CK5*(1+'Вводные данные'!$E$296)*'Вводные данные'!$I$255)))</f>
        <v>N</v>
      </c>
      <c r="CL34" s="252" t="str">
        <f>IF(CL1&gt;'Вводные данные'!$F$7,"N",(IFERROR(CM5*(1+'Вводные данные'!$E$296)*'Вводные данные'!$I$155,CL5*(1+'Вводные данные'!$E$296)*'Вводные данные'!$I$255)))</f>
        <v>N</v>
      </c>
      <c r="CM34" s="252" t="str">
        <f>IF(CM1&gt;'Вводные данные'!$F$7,"N",(IFERROR(CN5*(1+'Вводные данные'!$E$296)*'Вводные данные'!$I$155,CM5*(1+'Вводные данные'!$E$296)*'Вводные данные'!$I$255)))</f>
        <v>N</v>
      </c>
      <c r="CN34" s="252" t="str">
        <f>IF(CN1&gt;'Вводные данные'!$F$7,"N",(IFERROR(CO5*(1+'Вводные данные'!$E$296)*'Вводные данные'!$I$155,CN5*(1+'Вводные данные'!$E$296)*'Вводные данные'!$I$255)))</f>
        <v>N</v>
      </c>
      <c r="CO34" s="252" t="str">
        <f>IF(CO1&gt;'Вводные данные'!$F$7,"N",(IFERROR(CP5*(1+'Вводные данные'!$E$296)*'Вводные данные'!$I$155,CO5*(1+'Вводные данные'!$E$296)*'Вводные данные'!$I$255)))</f>
        <v>N</v>
      </c>
      <c r="CP34" s="252" t="str">
        <f>IF(CP1&gt;'Вводные данные'!$F$7,"N",(IFERROR(CQ5*(1+'Вводные данные'!$E$296)*'Вводные данные'!$I$155,CP5*(1+'Вводные данные'!$E$296)*'Вводные данные'!$I$255)))</f>
        <v>N</v>
      </c>
      <c r="CQ34" s="252" t="str">
        <f>IF(CQ1&gt;'Вводные данные'!$F$7,"N",(IFERROR(CR5*(1+'Вводные данные'!$E$296)*'Вводные данные'!$I$155,CQ5*(1+'Вводные данные'!$E$296)*'Вводные данные'!$I$255)))</f>
        <v>N</v>
      </c>
      <c r="CR34" s="252" t="str">
        <f>IF(CR1&gt;'Вводные данные'!$F$7,"N",(IFERROR(CS5*(1+'Вводные данные'!$E$296)*'Вводные данные'!$I$155,CR5*(1+'Вводные данные'!$E$296)*'Вводные данные'!$I$255)))</f>
        <v>N</v>
      </c>
      <c r="CS34" s="252" t="str">
        <f>IF(CS1&gt;'Вводные данные'!$F$7,"N",(IFERROR(CT5*(1+'Вводные данные'!$E$296)*'Вводные данные'!$I$155,CS5*(1+'Вводные данные'!$E$296)*'Вводные данные'!$I$255)))</f>
        <v>N</v>
      </c>
      <c r="CT34" s="252" t="str">
        <f>IF(CT1&gt;'Вводные данные'!$F$7,"N",(IFERROR(CU5*(1+'Вводные данные'!$E$296)*'Вводные данные'!$I$155,CT5*(1+'Вводные данные'!$E$296)*'Вводные данные'!$I$255)))</f>
        <v>N</v>
      </c>
      <c r="CU34" s="252" t="str">
        <f>IF(CU1&gt;'Вводные данные'!$F$7,"N",(IFERROR(CV5*(1+'Вводные данные'!$E$296)*'Вводные данные'!$I$155,CU5*(1+'Вводные данные'!$E$296)*'Вводные данные'!$I$255)))</f>
        <v>N</v>
      </c>
      <c r="CV34" s="252" t="str">
        <f>IF(CV1&gt;'Вводные данные'!$F$7,"N",(IFERROR(CW5*(1+'Вводные данные'!$E$296)*'Вводные данные'!$I$155,CV5*(1+'Вводные данные'!$E$296)*'Вводные данные'!$I$255)))</f>
        <v>N</v>
      </c>
      <c r="CW34" s="252" t="str">
        <f>IF(CW1&gt;'Вводные данные'!$F$7,"N",(IFERROR(CX5*(1+'Вводные данные'!$E$296)*'Вводные данные'!$I$155,CW5*(1+'Вводные данные'!$E$296)*'Вводные данные'!$I$255)))</f>
        <v>N</v>
      </c>
      <c r="CX34" s="252" t="str">
        <f>IF(CX1&gt;'Вводные данные'!$F$7,"N",(IFERROR(CY5*(1+'Вводные данные'!$E$296)*'Вводные данные'!$I$155,CX5*(1+'Вводные данные'!$E$296)*'Вводные данные'!$I$255)))</f>
        <v>N</v>
      </c>
      <c r="CY34" s="252" t="str">
        <f>IF(CY1&gt;'Вводные данные'!$F$7,"N",(IFERROR(CZ5*(1+'Вводные данные'!$E$296)*'Вводные данные'!$I$155,CY5*(1+'Вводные данные'!$E$296)*'Вводные данные'!$I$255)))</f>
        <v>N</v>
      </c>
      <c r="CZ34" s="252" t="str">
        <f>IF(CZ1&gt;'Вводные данные'!$F$7,"N",(IFERROR(DA5*(1+'Вводные данные'!$E$296)*'Вводные данные'!$I$155,CZ5*(1+'Вводные данные'!$E$296)*'Вводные данные'!$I$255)))</f>
        <v>N</v>
      </c>
      <c r="DA34" s="252" t="str">
        <f>IF(DA1&gt;'Вводные данные'!$F$7,"N",(IFERROR(DB5*(1+'Вводные данные'!$E$296)*'Вводные данные'!$I$155,DA5*(1+'Вводные данные'!$E$296)*'Вводные данные'!$I$255)))</f>
        <v>N</v>
      </c>
      <c r="DB34" s="252" t="str">
        <f>IF(DB1&gt;'Вводные данные'!$F$7,"N",(IFERROR(DC5*(1+'Вводные данные'!$E$296)*'Вводные данные'!$I$155,DB5*(1+'Вводные данные'!$E$296)*'Вводные данные'!$I$255)))</f>
        <v>N</v>
      </c>
      <c r="DC34" s="252" t="str">
        <f>IF(DC1&gt;'Вводные данные'!$F$7,"N",(IFERROR(DD5*(1+'Вводные данные'!$E$296)*'Вводные данные'!$I$155,DC5*(1+'Вводные данные'!$E$296)*'Вводные данные'!$I$255)))</f>
        <v>N</v>
      </c>
      <c r="DD34" s="252" t="str">
        <f>IF(DD1&gt;'Вводные данные'!$F$7,"N",(IFERROR(DE5*(1+'Вводные данные'!$E$296)*'Вводные данные'!$I$155,DD5*(1+'Вводные данные'!$E$296)*'Вводные данные'!$I$255)))</f>
        <v>N</v>
      </c>
      <c r="DE34" s="252" t="str">
        <f>IF(DE1&gt;'Вводные данные'!$F$7,"N",(IFERROR(DF5*(1+'Вводные данные'!$E$296)*'Вводные данные'!$I$155,DE5*(1+'Вводные данные'!$E$296)*'Вводные данные'!$I$255)))</f>
        <v>N</v>
      </c>
      <c r="DF34" s="252" t="str">
        <f>IF(DF1&gt;'Вводные данные'!$F$7,"N",(IFERROR(DG5*(1+'Вводные данные'!$E$296)*'Вводные данные'!$I$155,DF5*(1+'Вводные данные'!$E$296)*'Вводные данные'!$I$255)))</f>
        <v>N</v>
      </c>
      <c r="DG34" s="252" t="str">
        <f>IF(DG1&gt;'Вводные данные'!$F$7,"N",(IFERROR(DH5*(1+'Вводные данные'!$E$296)*'Вводные данные'!$I$155,DG5*(1+'Вводные данные'!$E$296)*'Вводные данные'!$I$255)))</f>
        <v>N</v>
      </c>
      <c r="DH34" s="252" t="str">
        <f>IF(DH1&gt;'Вводные данные'!$F$7,"N",(IFERROR(DI5*(1+'Вводные данные'!$E$296)*'Вводные данные'!$I$155,DH5*(1+'Вводные данные'!$E$296)*'Вводные данные'!$I$255)))</f>
        <v>N</v>
      </c>
      <c r="DI34" s="252" t="str">
        <f>IF(DI1&gt;'Вводные данные'!$F$7,"N",(IFERROR(DJ5*(1+'Вводные данные'!$E$296)*'Вводные данные'!$I$155,DI5*(1+'Вводные данные'!$E$296)*'Вводные данные'!$I$255)))</f>
        <v>N</v>
      </c>
      <c r="DJ34" s="252" t="str">
        <f>IF(DJ1&gt;'Вводные данные'!$F$7,"N",(IFERROR(DK5*(1+'Вводные данные'!$E$296)*'Вводные данные'!$I$155,DJ5*(1+'Вводные данные'!$E$296)*'Вводные данные'!$I$255)))</f>
        <v>N</v>
      </c>
      <c r="DK34" s="252" t="str">
        <f>IF(DK1&gt;'Вводные данные'!$F$7,"N",(IFERROR(DL5*(1+'Вводные данные'!$E$296)*'Вводные данные'!$I$155,DK5*(1+'Вводные данные'!$E$296)*'Вводные данные'!$I$255)))</f>
        <v>N</v>
      </c>
      <c r="DL34" s="252" t="str">
        <f>IF(DL1&gt;'Вводные данные'!$F$7,"N",(IFERROR(DM5*(1+'Вводные данные'!$E$296)*'Вводные данные'!$I$155,DL5*(1+'Вводные данные'!$E$296)*'Вводные данные'!$I$255)))</f>
        <v>N</v>
      </c>
      <c r="DM34" s="252" t="str">
        <f>IF(DM1&gt;'Вводные данные'!$F$7,"N",(IFERROR(DN5*(1+'Вводные данные'!$E$296)*'Вводные данные'!$I$155,DM5*(1+'Вводные данные'!$E$296)*'Вводные данные'!$I$255)))</f>
        <v>N</v>
      </c>
      <c r="DN34" s="252" t="str">
        <f>IF(DN1&gt;'Вводные данные'!$F$7,"N",(IFERROR(DO5*(1+'Вводные данные'!$E$296)*'Вводные данные'!$I$155,DN5*(1+'Вводные данные'!$E$296)*'Вводные данные'!$I$255)))</f>
        <v>N</v>
      </c>
      <c r="DO34" s="252" t="str">
        <f>IF(DO1&gt;'Вводные данные'!$F$7,"N",(IFERROR(DP5*(1+'Вводные данные'!$E$296)*'Вводные данные'!$I$155,DO5*(1+'Вводные данные'!$E$296)*'Вводные данные'!$I$255)))</f>
        <v>N</v>
      </c>
      <c r="DP34" s="252" t="str">
        <f>IF(DP1&gt;'Вводные данные'!$F$7,"N",(IFERROR(DQ5*(1+'Вводные данные'!$E$296)*'Вводные данные'!$I$155,DP5*(1+'Вводные данные'!$E$296)*'Вводные данные'!$I$255)))</f>
        <v>N</v>
      </c>
      <c r="DQ34" s="252" t="str">
        <f>IF(DQ1&gt;'Вводные данные'!$F$7,"N",(IFERROR(DR5*(1+'Вводные данные'!$E$296)*'Вводные данные'!$I$155,DQ5*(1+'Вводные данные'!$E$296)*'Вводные данные'!$I$255)))</f>
        <v>N</v>
      </c>
      <c r="DR34" s="252" t="str">
        <f>IF(DR1&gt;'Вводные данные'!$F$7,"N",(IFERROR(DS5*(1+'Вводные данные'!$E$296)*'Вводные данные'!$I$155,DR5*(1+'Вводные данные'!$E$296)*'Вводные данные'!$I$255)))</f>
        <v>N</v>
      </c>
      <c r="DS34" s="252" t="str">
        <f>IF(DS1&gt;'Вводные данные'!$F$7,"N",(IFERROR(DT5*(1+'Вводные данные'!$E$296)*'Вводные данные'!$I$155,DS5*(1+'Вводные данные'!$E$296)*'Вводные данные'!$I$255)))</f>
        <v>N</v>
      </c>
      <c r="DT34" s="252" t="str">
        <f>IF(DT1&gt;'Вводные данные'!$F$7,"N",(IFERROR(DU5*(1+'Вводные данные'!$E$296)*'Вводные данные'!$I$155,DT5*(1+'Вводные данные'!$E$296)*'Вводные данные'!$I$255)))</f>
        <v>N</v>
      </c>
      <c r="DU34" s="252" t="str">
        <f>IF(DU1&gt;'Вводные данные'!$F$7,"N",(IFERROR(DV5*(1+'Вводные данные'!$E$296)*'Вводные данные'!$I$155,DU5*(1+'Вводные данные'!$E$296)*'Вводные данные'!$I$255)))</f>
        <v>N</v>
      </c>
      <c r="DV34" s="252" t="str">
        <f>IF(DV1&gt;'Вводные данные'!$F$7,"N",(IFERROR(DW5*(1+'Вводные данные'!$E$296)*'Вводные данные'!$I$155,DV5*(1+'Вводные данные'!$E$296)*'Вводные данные'!$I$255)))</f>
        <v>N</v>
      </c>
      <c r="DW34" s="252" t="str">
        <f>IF(DW1&gt;'Вводные данные'!$F$7,"N",(IFERROR(DX5*(1+'Вводные данные'!$E$296)*'Вводные данные'!$I$155,DW5*(1+'Вводные данные'!$E$296)*'Вводные данные'!$I$255)))</f>
        <v>N</v>
      </c>
      <c r="DX34" s="252" t="str">
        <f>IF(DX1&gt;'Вводные данные'!$F$7,"N",(IFERROR(DY5*(1+'Вводные данные'!$E$296)*'Вводные данные'!$I$155,DX5*(1+'Вводные данные'!$E$296)*'Вводные данные'!$I$255)))</f>
        <v>N</v>
      </c>
      <c r="DY34" s="252" t="str">
        <f>IF(DY1&gt;'Вводные данные'!$F$7,"N",(IFERROR(DZ5*(1+'Вводные данные'!$E$296)*'Вводные данные'!$I$155,DY5*(1+'Вводные данные'!$E$296)*'Вводные данные'!$I$255)))</f>
        <v>N</v>
      </c>
      <c r="DZ34" s="252" t="str">
        <f>IF(DZ1&gt;'Вводные данные'!$F$7,"N",(IFERROR(EA5*(1+'Вводные данные'!$E$296)*'Вводные данные'!$I$155,DZ5*(1+'Вводные данные'!$E$296)*'Вводные данные'!$I$255)))</f>
        <v>N</v>
      </c>
      <c r="EA34" s="252" t="str">
        <f>IF(EA1&gt;'Вводные данные'!$F$7,"N",(IFERROR(EB5*(1+'Вводные данные'!$E$296)*'Вводные данные'!$I$155,EA5*(1+'Вводные данные'!$E$296)*'Вводные данные'!$I$255)))</f>
        <v>N</v>
      </c>
      <c r="EB34" s="252" t="str">
        <f>IF(EB1&gt;'Вводные данные'!$F$7,"N",(IFERROR(EC5*(1+'Вводные данные'!$E$296)*'Вводные данные'!$I$155,EB5*(1+'Вводные данные'!$E$296)*'Вводные данные'!$I$255)))</f>
        <v>N</v>
      </c>
      <c r="EC34" s="252" t="str">
        <f>IF(EC1&gt;'Вводные данные'!$F$7,"N",(IFERROR(ED5*(1+'Вводные данные'!$E$296)*'Вводные данные'!$I$155,EC5*(1+'Вводные данные'!$E$296)*'Вводные данные'!$I$255)))</f>
        <v>N</v>
      </c>
      <c r="ED34" s="252" t="str">
        <f>IF(ED1&gt;'Вводные данные'!$F$7,"N",(IFERROR(EE5*(1+'Вводные данные'!$E$296)*'Вводные данные'!$I$155,ED5*(1+'Вводные данные'!$E$296)*'Вводные данные'!$I$255)))</f>
        <v>N</v>
      </c>
      <c r="EE34" s="252" t="str">
        <f>IF(EE1&gt;'Вводные данные'!$F$7,"N",(IFERROR(EF5*(1+'Вводные данные'!$E$296)*'Вводные данные'!$I$155,EE5*(1+'Вводные данные'!$E$296)*'Вводные данные'!$I$255)))</f>
        <v>N</v>
      </c>
      <c r="EF34" s="252" t="str">
        <f>IF(EF1&gt;'Вводные данные'!$F$7,"N",(IFERROR(EG5*(1+'Вводные данные'!$E$296)*'Вводные данные'!$I$155,EF5*(1+'Вводные данные'!$E$296)*'Вводные данные'!$I$255)))</f>
        <v>N</v>
      </c>
      <c r="EG34" s="252" t="str">
        <f>IF(EG1&gt;'Вводные данные'!$F$7,"N",(IFERROR(EH5*(1+'Вводные данные'!$E$296)*'Вводные данные'!$I$155,EG5*(1+'Вводные данные'!$E$296)*'Вводные данные'!$I$255)))</f>
        <v>N</v>
      </c>
      <c r="EH34" s="252" t="str">
        <f>IF(EH1&gt;'Вводные данные'!$F$7,"N",(IFERROR(EI5*(1+'Вводные данные'!$E$296)*'Вводные данные'!$I$155,EH5*(1+'Вводные данные'!$E$296)*'Вводные данные'!$I$255)))</f>
        <v>N</v>
      </c>
      <c r="EI34" s="252" t="str">
        <f>IF(EI1&gt;'Вводные данные'!$F$7,"N",(IFERROR(EJ5*(1+'Вводные данные'!$E$296)*'Вводные данные'!$I$155,EI5*(1+'Вводные данные'!$E$296)*'Вводные данные'!$I$255)))</f>
        <v>N</v>
      </c>
      <c r="EJ34" s="252" t="str">
        <f>IF(EJ1&gt;'Вводные данные'!$F$7,"N",(IFERROR(EK5*(1+'Вводные данные'!$E$296)*'Вводные данные'!$I$155,EJ5*(1+'Вводные данные'!$E$296)*'Вводные данные'!$I$255)))</f>
        <v>N</v>
      </c>
      <c r="EK34" s="252" t="str">
        <f>IF(EK1&gt;'Вводные данные'!$F$7,"N",(IFERROR(EL5*(1+'Вводные данные'!$E$296)*'Вводные данные'!$I$155,EK5*(1+'Вводные данные'!$E$296)*'Вводные данные'!$I$255)))</f>
        <v>N</v>
      </c>
      <c r="EL34" s="252" t="str">
        <f>IF(EL1&gt;'Вводные данные'!$F$7,"N",(IFERROR(EM5*(1+'Вводные данные'!$E$296)*'Вводные данные'!$I$155,EL5*(1+'Вводные данные'!$E$296)*'Вводные данные'!$I$255)))</f>
        <v>N</v>
      </c>
      <c r="EM34" s="252" t="str">
        <f>IF(EM1&gt;'Вводные данные'!$F$7,"N",(IFERROR(EN5*(1+'Вводные данные'!$E$296)*'Вводные данные'!$I$155,EM5*(1+'Вводные данные'!$E$296)*'Вводные данные'!$I$255)))</f>
        <v>N</v>
      </c>
      <c r="EN34" s="252" t="str">
        <f>IF(EN1&gt;'Вводные данные'!$F$7,"N",(IFERROR(EO5*(1+'Вводные данные'!$E$296)*'Вводные данные'!$I$155,EN5*(1+'Вводные данные'!$E$296)*'Вводные данные'!$I$255)))</f>
        <v>N</v>
      </c>
      <c r="EO34" s="252" t="str">
        <f>IF(EO1&gt;'Вводные данные'!$F$7,"N",(IFERROR(EP5*(1+'Вводные данные'!$E$296)*'Вводные данные'!$I$155,EO5*(1+'Вводные данные'!$E$296)*'Вводные данные'!$I$255)))</f>
        <v>N</v>
      </c>
      <c r="EP34" s="252" t="str">
        <f>IF(EP1&gt;'Вводные данные'!$F$7,"N",(IFERROR(EQ5*(1+'Вводные данные'!$E$296)*'Вводные данные'!$I$155,EP5*(1+'Вводные данные'!$E$296)*'Вводные данные'!$I$255)))</f>
        <v>N</v>
      </c>
      <c r="EQ34" s="252" t="str">
        <f>IF(EQ1&gt;'Вводные данные'!$F$7,"N",(IFERROR(ER5*(1+'Вводные данные'!$E$296)*'Вводные данные'!$I$155,EQ5*(1+'Вводные данные'!$E$296)*'Вводные данные'!$I$255)))</f>
        <v>N</v>
      </c>
      <c r="ER34" s="252" t="str">
        <f>IF(ER1&gt;'Вводные данные'!$F$7,"N",(IFERROR(ES5*(1+'Вводные данные'!$E$296)*'Вводные данные'!$I$155,ER5*(1+'Вводные данные'!$E$296)*'Вводные данные'!$I$255)))</f>
        <v>N</v>
      </c>
      <c r="ES34" s="252" t="str">
        <f>IF(ES1&gt;'Вводные данные'!$F$7,"N",(IFERROR(ET5*(1+'Вводные данные'!$E$296)*'Вводные данные'!$I$155,ES5*(1+'Вводные данные'!$E$296)*'Вводные данные'!$I$255)))</f>
        <v>N</v>
      </c>
      <c r="ET34" s="252" t="str">
        <f>IF(ET1&gt;'Вводные данные'!$F$7,"N",(IFERROR(EU5*(1+'Вводные данные'!$E$296)*'Вводные данные'!$I$155,ET5*(1+'Вводные данные'!$E$296)*'Вводные данные'!$I$255)))</f>
        <v>N</v>
      </c>
      <c r="EU34" s="252" t="str">
        <f>IF(EU1&gt;'Вводные данные'!$F$7,"N",(IFERROR(EV5*(1+'Вводные данные'!$E$296)*'Вводные данные'!$I$155,EU5*(1+'Вводные данные'!$E$296)*'Вводные данные'!$I$255)))</f>
        <v>N</v>
      </c>
      <c r="EV34" s="252" t="str">
        <f>IF(EV1&gt;'Вводные данные'!$F$7,"N",(IFERROR(EW5*(1+'Вводные данные'!$E$296)*'Вводные данные'!$I$155,EV5*(1+'Вводные данные'!$E$296)*'Вводные данные'!$I$255)))</f>
        <v>N</v>
      </c>
      <c r="EW34" s="252" t="str">
        <f>IF(EW1&gt;'Вводные данные'!$F$7,"N",(IFERROR(C5*(1+'Вводные данные'!$E$296)*'Вводные данные'!$I$155,EW5*(1+'Вводные данные'!$E$296)*'Вводные данные'!$I$255)))</f>
        <v>N</v>
      </c>
    </row>
    <row r="35" spans="2:153" ht="15" customHeight="1" thickBot="1" x14ac:dyDescent="0.3">
      <c r="B35" s="344" t="s">
        <v>315</v>
      </c>
      <c r="C35" s="284">
        <f t="shared" si="4"/>
        <v>0</v>
      </c>
      <c r="D35" s="284"/>
      <c r="E35" s="247">
        <f>IF(E1&gt;'Вводные данные'!$F$7,"N",(D5*(1+'Вводные данные'!$E$296)*'Вводные данные'!$J$155))</f>
        <v>0</v>
      </c>
      <c r="F35" s="247">
        <f>IF(F1&gt;'Вводные данные'!$F$7,"N",(E5*(1+'Вводные данные'!$E$296)*'Вводные данные'!$J$155))</f>
        <v>0</v>
      </c>
      <c r="G35" s="247">
        <f>IF(G1&gt;'Вводные данные'!$F$7,"N",(F5*(1+'Вводные данные'!$E$296)*'Вводные данные'!$J$155))</f>
        <v>0</v>
      </c>
      <c r="H35" s="247">
        <f>IF(H1&gt;'Вводные данные'!$F$7,"N",(G5*(1+'Вводные данные'!$E$296)*'Вводные данные'!$J$155))</f>
        <v>0</v>
      </c>
      <c r="I35" s="247">
        <f>IF(I1&gt;'Вводные данные'!$F$7,"N",(H5*(1+'Вводные данные'!$E$296)*'Вводные данные'!$J$155))</f>
        <v>0</v>
      </c>
      <c r="J35" s="247">
        <f>IF(J1&gt;'Вводные данные'!$F$7,"N",(I5*(1+'Вводные данные'!$E$296)*'Вводные данные'!$J$155))</f>
        <v>0</v>
      </c>
      <c r="K35" s="247">
        <f>IF(K1&gt;'Вводные данные'!$F$7,"N",(J5*(1+'Вводные данные'!$E$296)*'Вводные данные'!$J$155))</f>
        <v>0</v>
      </c>
      <c r="L35" s="247">
        <f>IF(L1&gt;'Вводные данные'!$F$7,"N",(K5*(1+'Вводные данные'!$E$296)*'Вводные данные'!$J$155))</f>
        <v>0</v>
      </c>
      <c r="M35" s="247">
        <f>IF(M1&gt;'Вводные данные'!$F$7,"N",(L5*(1+'Вводные данные'!$E$296)*'Вводные данные'!$J$155))</f>
        <v>0</v>
      </c>
      <c r="N35" s="247">
        <f>IF(N1&gt;'Вводные данные'!$F$7,"N",(M5*(1+'Вводные данные'!$E$296)*'Вводные данные'!$J$155))</f>
        <v>0</v>
      </c>
      <c r="O35" s="247">
        <f>IF(O1&gt;'Вводные данные'!$F$7,"N",(N5*(1+'Вводные данные'!$E$296)*'Вводные данные'!$J$155))</f>
        <v>0</v>
      </c>
      <c r="P35" s="247">
        <f>IF(P1&gt;'Вводные данные'!$F$7,"N",(O5*(1+'Вводные данные'!$E$296)*'Вводные данные'!$J$155))</f>
        <v>0</v>
      </c>
      <c r="Q35" s="247">
        <f>IF(Q1&gt;'Вводные данные'!$F$7,"N",(P5*(1+'Вводные данные'!$E$296)*'Вводные данные'!$J$155))</f>
        <v>0</v>
      </c>
      <c r="R35" s="247">
        <f>IF(R1&gt;'Вводные данные'!$F$7,"N",(Q5*(1+'Вводные данные'!$E$296)*'Вводные данные'!$J$155))</f>
        <v>0</v>
      </c>
      <c r="S35" s="247">
        <f>IF(S1&gt;'Вводные данные'!$F$7,"N",(R5*(1+'Вводные данные'!$E$296)*'Вводные данные'!$J$155))</f>
        <v>0</v>
      </c>
      <c r="T35" s="247">
        <f>IF(T1&gt;'Вводные данные'!$F$7,"N",(S5*(1+'Вводные данные'!$E$296)*'Вводные данные'!$J$155))</f>
        <v>0</v>
      </c>
      <c r="U35" s="247">
        <f>IF(U1&gt;'Вводные данные'!$F$7,"N",(T5*(1+'Вводные данные'!$E$296)*'Вводные данные'!$J$155))</f>
        <v>0</v>
      </c>
      <c r="V35" s="247">
        <f>IF(V1&gt;'Вводные данные'!$F$7,"N",(U5*(1+'Вводные данные'!$E$296)*'Вводные данные'!$J$155))</f>
        <v>0</v>
      </c>
      <c r="W35" s="247">
        <f>IF(W1&gt;'Вводные данные'!$F$7,"N",(V5*(1+'Вводные данные'!$E$296)*'Вводные данные'!$J$155))</f>
        <v>0</v>
      </c>
      <c r="X35" s="247" t="str">
        <f>IF(X1&gt;'Вводные данные'!$F$7,"N",(W5*(1+'Вводные данные'!$E$296)*'Вводные данные'!$J$155))</f>
        <v>N</v>
      </c>
      <c r="Y35" s="247" t="str">
        <f>IF(Y1&gt;'Вводные данные'!$F$7,"N",(X5*(1+'Вводные данные'!$E$296)*'Вводные данные'!$J$155))</f>
        <v>N</v>
      </c>
      <c r="Z35" s="247" t="str">
        <f>IF(Z1&gt;'Вводные данные'!$F$7,"N",(Y5*(1+'Вводные данные'!$E$296)*'Вводные данные'!$J$155))</f>
        <v>N</v>
      </c>
      <c r="AA35" s="247" t="str">
        <f>IF(AA1&gt;'Вводные данные'!$F$7,"N",(Z5*(1+'Вводные данные'!$E$296)*'Вводные данные'!$J$155))</f>
        <v>N</v>
      </c>
      <c r="AB35" s="247" t="str">
        <f>IF(AB1&gt;'Вводные данные'!$F$7,"N",(AA5*(1+'Вводные данные'!$E$296)*'Вводные данные'!$J$155))</f>
        <v>N</v>
      </c>
      <c r="AC35" s="247" t="str">
        <f>IF(AC1&gt;'Вводные данные'!$F$7,"N",(AB5*(1+'Вводные данные'!$E$296)*'Вводные данные'!$J$155))</f>
        <v>N</v>
      </c>
      <c r="AD35" s="247" t="str">
        <f>IF(AD1&gt;'Вводные данные'!$F$7,"N",(AC5*(1+'Вводные данные'!$E$296)*'Вводные данные'!$J$155))</f>
        <v>N</v>
      </c>
      <c r="AE35" s="247" t="str">
        <f>IF(AE1&gt;'Вводные данные'!$F$7,"N",(AD5*(1+'Вводные данные'!$E$296)*'Вводные данные'!$J$155))</f>
        <v>N</v>
      </c>
      <c r="AF35" s="247" t="str">
        <f>IF(AF1&gt;'Вводные данные'!$F$7,"N",(AE5*(1+'Вводные данные'!$E$296)*'Вводные данные'!$J$155))</f>
        <v>N</v>
      </c>
      <c r="AG35" s="247" t="str">
        <f>IF(AG1&gt;'Вводные данные'!$F$7,"N",(AF5*(1+'Вводные данные'!$E$296)*'Вводные данные'!$J$155))</f>
        <v>N</v>
      </c>
      <c r="AH35" s="247" t="str">
        <f>IF(AH1&gt;'Вводные данные'!$F$7,"N",(AG5*(1+'Вводные данные'!$E$296)*'Вводные данные'!$J$155))</f>
        <v>N</v>
      </c>
      <c r="AI35" s="247" t="str">
        <f>IF(AI1&gt;'Вводные данные'!$F$7,"N",(AH5*(1+'Вводные данные'!$E$296)*'Вводные данные'!$J$155))</f>
        <v>N</v>
      </c>
      <c r="AJ35" s="247" t="str">
        <f>IF(AJ1&gt;'Вводные данные'!$F$7,"N",(AI5*(1+'Вводные данные'!$E$296)*'Вводные данные'!$J$155))</f>
        <v>N</v>
      </c>
      <c r="AK35" s="247" t="str">
        <f>IF(AK1&gt;'Вводные данные'!$F$7,"N",(AJ5*(1+'Вводные данные'!$E$296)*'Вводные данные'!$J$155))</f>
        <v>N</v>
      </c>
      <c r="AL35" s="247" t="str">
        <f>IF(AL1&gt;'Вводные данные'!$F$7,"N",(AK5*(1+'Вводные данные'!$E$296)*'Вводные данные'!$J$155))</f>
        <v>N</v>
      </c>
      <c r="AM35" s="247" t="str">
        <f>IF(AM1&gt;'Вводные данные'!$F$7,"N",(AL5*(1+'Вводные данные'!$E$296)*'Вводные данные'!$J$155))</f>
        <v>N</v>
      </c>
      <c r="AN35" s="247" t="str">
        <f>IF(AN1&gt;'Вводные данные'!$F$7,"N",(AM5*(1+'Вводные данные'!$E$296)*'Вводные данные'!$J$155))</f>
        <v>N</v>
      </c>
      <c r="AO35" s="247" t="str">
        <f>IF(AO1&gt;'Вводные данные'!$F$7,"N",(AN5*(1+'Вводные данные'!$E$296)*'Вводные данные'!$J$155))</f>
        <v>N</v>
      </c>
      <c r="AP35" s="247" t="str">
        <f>IF(AP1&gt;'Вводные данные'!$F$7,"N",(AO5*(1+'Вводные данные'!$E$296)*'Вводные данные'!$J$155))</f>
        <v>N</v>
      </c>
      <c r="AQ35" s="247" t="str">
        <f>IF(AQ1&gt;'Вводные данные'!$F$7,"N",(AP5*(1+'Вводные данные'!$E$296)*'Вводные данные'!$J$155))</f>
        <v>N</v>
      </c>
      <c r="AR35" s="247" t="str">
        <f>IF(AR1&gt;'Вводные данные'!$F$7,"N",(AQ5*(1+'Вводные данные'!$E$296)*'Вводные данные'!$J$155))</f>
        <v>N</v>
      </c>
      <c r="AS35" s="247" t="str">
        <f>IF(AS1&gt;'Вводные данные'!$F$7,"N",(AR5*(1+'Вводные данные'!$E$296)*'Вводные данные'!$J$155))</f>
        <v>N</v>
      </c>
      <c r="AT35" s="247" t="str">
        <f>IF(AT1&gt;'Вводные данные'!$F$7,"N",(AS5*(1+'Вводные данные'!$E$296)*'Вводные данные'!$J$155))</f>
        <v>N</v>
      </c>
      <c r="AU35" s="247" t="str">
        <f>IF(AU1&gt;'Вводные данные'!$F$7,"N",(AT5*(1+'Вводные данные'!$E$296)*'Вводные данные'!$J$155))</f>
        <v>N</v>
      </c>
      <c r="AV35" s="247" t="str">
        <f>IF(AV1&gt;'Вводные данные'!$F$7,"N",(AU5*(1+'Вводные данные'!$E$296)*'Вводные данные'!$J$155))</f>
        <v>N</v>
      </c>
      <c r="AW35" s="247" t="str">
        <f>IF(AW1&gt;'Вводные данные'!$F$7,"N",(AV5*(1+'Вводные данные'!$E$296)*'Вводные данные'!$J$155))</f>
        <v>N</v>
      </c>
      <c r="AX35" s="247" t="str">
        <f>IF(AX1&gt;'Вводные данные'!$F$7,"N",(AW5*(1+'Вводные данные'!$E$296)*'Вводные данные'!$J$155))</f>
        <v>N</v>
      </c>
      <c r="AY35" s="247" t="str">
        <f>IF(AY1&gt;'Вводные данные'!$F$7,"N",(AX5*(1+'Вводные данные'!$E$296)*'Вводные данные'!$J$155))</f>
        <v>N</v>
      </c>
      <c r="AZ35" s="247" t="str">
        <f>IF(AZ1&gt;'Вводные данные'!$F$7,"N",(AY5*(1+'Вводные данные'!$E$296)*'Вводные данные'!$J$155))</f>
        <v>N</v>
      </c>
      <c r="BA35" s="247" t="str">
        <f>IF(BA1&gt;'Вводные данные'!$F$7,"N",(AZ5*(1+'Вводные данные'!$E$296)*'Вводные данные'!$J$155))</f>
        <v>N</v>
      </c>
      <c r="BB35" s="247" t="str">
        <f>IF(BB1&gt;'Вводные данные'!$F$7,"N",(BA5*(1+'Вводные данные'!$E$296)*'Вводные данные'!$J$155))</f>
        <v>N</v>
      </c>
      <c r="BC35" s="247" t="str">
        <f>IF(BC1&gt;'Вводные данные'!$F$7,"N",(BB5*(1+'Вводные данные'!$E$296)*'Вводные данные'!$J$155))</f>
        <v>N</v>
      </c>
      <c r="BD35" s="247" t="str">
        <f>IF(BD1&gt;'Вводные данные'!$F$7,"N",(BC5*(1+'Вводные данные'!$E$296)*'Вводные данные'!$J$155))</f>
        <v>N</v>
      </c>
      <c r="BE35" s="247" t="str">
        <f>IF(BE1&gt;'Вводные данные'!$F$7,"N",(BD5*(1+'Вводные данные'!$E$296)*'Вводные данные'!$J$155))</f>
        <v>N</v>
      </c>
      <c r="BF35" s="247" t="str">
        <f>IF(BF1&gt;'Вводные данные'!$F$7,"N",(BE5*(1+'Вводные данные'!$E$296)*'Вводные данные'!$J$155))</f>
        <v>N</v>
      </c>
      <c r="BG35" s="247" t="str">
        <f>IF(BG1&gt;'Вводные данные'!$F$7,"N",(BF5*(1+'Вводные данные'!$E$296)*'Вводные данные'!$J$155))</f>
        <v>N</v>
      </c>
      <c r="BH35" s="247" t="str">
        <f>IF(BH1&gt;'Вводные данные'!$F$7,"N",(BG5*(1+'Вводные данные'!$E$296)*'Вводные данные'!$J$155))</f>
        <v>N</v>
      </c>
      <c r="BI35" s="247" t="str">
        <f>IF(BI1&gt;'Вводные данные'!$F$7,"N",(BH5*(1+'Вводные данные'!$E$296)*'Вводные данные'!$J$155))</f>
        <v>N</v>
      </c>
      <c r="BJ35" s="247" t="str">
        <f>IF(BJ1&gt;'Вводные данные'!$F$7,"N",(BI5*(1+'Вводные данные'!$E$296)*'Вводные данные'!$J$155))</f>
        <v>N</v>
      </c>
      <c r="BK35" s="247" t="str">
        <f>IF(BK1&gt;'Вводные данные'!$F$7,"N",(BJ5*(1+'Вводные данные'!$E$296)*'Вводные данные'!$J$155))</f>
        <v>N</v>
      </c>
      <c r="BL35" s="247" t="str">
        <f>IF(BL1&gt;'Вводные данные'!$F$7,"N",(BK5*(1+'Вводные данные'!$E$296)*'Вводные данные'!$J$155))</f>
        <v>N</v>
      </c>
      <c r="BM35" s="247" t="str">
        <f>IF(BM1&gt;'Вводные данные'!$F$7,"N",(BL5*(1+'Вводные данные'!$E$296)*'Вводные данные'!$J$155))</f>
        <v>N</v>
      </c>
      <c r="BN35" s="247" t="str">
        <f>IF(BN1&gt;'Вводные данные'!$F$7,"N",(BM5*(1+'Вводные данные'!$E$296)*'Вводные данные'!$J$155))</f>
        <v>N</v>
      </c>
      <c r="BO35" s="247" t="str">
        <f>IF(BO1&gt;'Вводные данные'!$F$7,"N",(BN5*(1+'Вводные данные'!$E$296)*'Вводные данные'!$J$155))</f>
        <v>N</v>
      </c>
      <c r="BP35" s="247" t="str">
        <f>IF(BP1&gt;'Вводные данные'!$F$7,"N",(BO5*(1+'Вводные данные'!$E$296)*'Вводные данные'!$J$155))</f>
        <v>N</v>
      </c>
      <c r="BQ35" s="247" t="str">
        <f>IF(BQ1&gt;'Вводные данные'!$F$7,"N",(BP5*(1+'Вводные данные'!$E$296)*'Вводные данные'!$J$155))</f>
        <v>N</v>
      </c>
      <c r="BR35" s="247" t="str">
        <f>IF(BR1&gt;'Вводные данные'!$F$7,"N",(BQ5*(1+'Вводные данные'!$E$296)*'Вводные данные'!$J$155))</f>
        <v>N</v>
      </c>
      <c r="BS35" s="247" t="str">
        <f>IF(BS1&gt;'Вводные данные'!$F$7,"N",(BR5*(1+'Вводные данные'!$E$296)*'Вводные данные'!$J$155))</f>
        <v>N</v>
      </c>
      <c r="BT35" s="247" t="str">
        <f>IF(BT1&gt;'Вводные данные'!$F$7,"N",(BS5*(1+'Вводные данные'!$E$296)*'Вводные данные'!$J$155))</f>
        <v>N</v>
      </c>
      <c r="BU35" s="247" t="str">
        <f>IF(BU1&gt;'Вводные данные'!$F$7,"N",(BT5*(1+'Вводные данные'!$E$296)*'Вводные данные'!$J$155))</f>
        <v>N</v>
      </c>
      <c r="BV35" s="247" t="str">
        <f>IF(BV1&gt;'Вводные данные'!$F$7,"N",(BU5*(1+'Вводные данные'!$E$296)*'Вводные данные'!$J$155))</f>
        <v>N</v>
      </c>
      <c r="BW35" s="247" t="str">
        <f>IF(BW1&gt;'Вводные данные'!$F$7,"N",(BV5*(1+'Вводные данные'!$E$296)*'Вводные данные'!$J$155))</f>
        <v>N</v>
      </c>
      <c r="BX35" s="247" t="str">
        <f>IF(BX1&gt;'Вводные данные'!$F$7,"N",(BW5*(1+'Вводные данные'!$E$296)*'Вводные данные'!$J$155))</f>
        <v>N</v>
      </c>
      <c r="BY35" s="247" t="str">
        <f>IF(BY1&gt;'Вводные данные'!$F$7,"N",(BX5*(1+'Вводные данные'!$E$296)*'Вводные данные'!$J$155))</f>
        <v>N</v>
      </c>
      <c r="BZ35" s="247" t="str">
        <f>IF(BZ1&gt;'Вводные данные'!$F$7,"N",(BY5*(1+'Вводные данные'!$E$296)*'Вводные данные'!$J$155))</f>
        <v>N</v>
      </c>
      <c r="CA35" s="247" t="str">
        <f>IF(CA1&gt;'Вводные данные'!$F$7,"N",(BZ5*(1+'Вводные данные'!$E$296)*'Вводные данные'!$J$155))</f>
        <v>N</v>
      </c>
      <c r="CB35" s="247" t="str">
        <f>IF(CB1&gt;'Вводные данные'!$F$7,"N",(CA5*(1+'Вводные данные'!$E$296)*'Вводные данные'!$J$155))</f>
        <v>N</v>
      </c>
      <c r="CC35" s="247" t="str">
        <f>IF(CC1&gt;'Вводные данные'!$F$7,"N",(CB5*(1+'Вводные данные'!$E$296)*'Вводные данные'!$J$155))</f>
        <v>N</v>
      </c>
      <c r="CD35" s="247" t="str">
        <f>IF(CD1&gt;'Вводные данные'!$F$7,"N",(CC5*(1+'Вводные данные'!$E$296)*'Вводные данные'!$J$155))</f>
        <v>N</v>
      </c>
      <c r="CE35" s="247" t="str">
        <f>IF(CE1&gt;'Вводные данные'!$F$7,"N",(CD5*(1+'Вводные данные'!$E$296)*'Вводные данные'!$J$155))</f>
        <v>N</v>
      </c>
      <c r="CF35" s="247" t="str">
        <f>IF(CF1&gt;'Вводные данные'!$F$7,"N",(CE5*(1+'Вводные данные'!$E$296)*'Вводные данные'!$J$155))</f>
        <v>N</v>
      </c>
      <c r="CG35" s="247" t="str">
        <f>IF(CG1&gt;'Вводные данные'!$F$7,"N",(CF5*(1+'Вводные данные'!$E$296)*'Вводные данные'!$J$155))</f>
        <v>N</v>
      </c>
      <c r="CH35" s="247" t="str">
        <f>IF(CH1&gt;'Вводные данные'!$F$7,"N",(CG5*(1+'Вводные данные'!$E$296)*'Вводные данные'!$J$155))</f>
        <v>N</v>
      </c>
      <c r="CI35" s="247" t="str">
        <f>IF(CI1&gt;'Вводные данные'!$F$7,"N",(CH5*(1+'Вводные данные'!$E$296)*'Вводные данные'!$J$155))</f>
        <v>N</v>
      </c>
      <c r="CJ35" s="247" t="str">
        <f>IF(CJ1&gt;'Вводные данные'!$F$7,"N",(CI5*(1+'Вводные данные'!$E$296)*'Вводные данные'!$J$155))</f>
        <v>N</v>
      </c>
      <c r="CK35" s="247" t="str">
        <f>IF(CK1&gt;'Вводные данные'!$F$7,"N",(CJ5*(1+'Вводные данные'!$E$296)*'Вводные данные'!$J$155))</f>
        <v>N</v>
      </c>
      <c r="CL35" s="247" t="str">
        <f>IF(CL1&gt;'Вводные данные'!$F$7,"N",(CK5*(1+'Вводные данные'!$E$296)*'Вводные данные'!$J$155))</f>
        <v>N</v>
      </c>
      <c r="CM35" s="247" t="str">
        <f>IF(CM1&gt;'Вводные данные'!$F$7,"N",(CL5*(1+'Вводные данные'!$E$296)*'Вводные данные'!$J$155))</f>
        <v>N</v>
      </c>
      <c r="CN35" s="247" t="str">
        <f>IF(CN1&gt;'Вводные данные'!$F$7,"N",(CM5*(1+'Вводные данные'!$E$296)*'Вводные данные'!$J$155))</f>
        <v>N</v>
      </c>
      <c r="CO35" s="247" t="str">
        <f>IF(CO1&gt;'Вводные данные'!$F$7,"N",(CN5*(1+'Вводные данные'!$E$296)*'Вводные данные'!$J$155))</f>
        <v>N</v>
      </c>
      <c r="CP35" s="247" t="str">
        <f>IF(CP1&gt;'Вводные данные'!$F$7,"N",(CO5*(1+'Вводные данные'!$E$296)*'Вводные данные'!$J$155))</f>
        <v>N</v>
      </c>
      <c r="CQ35" s="247" t="str">
        <f>IF(CQ1&gt;'Вводные данные'!$F$7,"N",(CP5*(1+'Вводные данные'!$E$296)*'Вводные данные'!$J$155))</f>
        <v>N</v>
      </c>
      <c r="CR35" s="247" t="str">
        <f>IF(CR1&gt;'Вводные данные'!$F$7,"N",(CQ5*(1+'Вводные данные'!$E$296)*'Вводные данные'!$J$155))</f>
        <v>N</v>
      </c>
      <c r="CS35" s="247" t="str">
        <f>IF(CS1&gt;'Вводные данные'!$F$7,"N",(CR5*(1+'Вводные данные'!$E$296)*'Вводные данные'!$J$155))</f>
        <v>N</v>
      </c>
      <c r="CT35" s="247" t="str">
        <f>IF(CT1&gt;'Вводные данные'!$F$7,"N",(CS5*(1+'Вводные данные'!$E$296)*'Вводные данные'!$J$155))</f>
        <v>N</v>
      </c>
      <c r="CU35" s="247" t="str">
        <f>IF(CU1&gt;'Вводные данные'!$F$7,"N",(CT5*(1+'Вводные данные'!$E$296)*'Вводные данные'!$J$155))</f>
        <v>N</v>
      </c>
      <c r="CV35" s="247" t="str">
        <f>IF(CV1&gt;'Вводные данные'!$F$7,"N",(CU5*(1+'Вводные данные'!$E$296)*'Вводные данные'!$J$155))</f>
        <v>N</v>
      </c>
      <c r="CW35" s="247" t="str">
        <f>IF(CW1&gt;'Вводные данные'!$F$7,"N",(CV5*(1+'Вводные данные'!$E$296)*'Вводные данные'!$J$155))</f>
        <v>N</v>
      </c>
      <c r="CX35" s="247" t="str">
        <f>IF(CX1&gt;'Вводные данные'!$F$7,"N",(CW5*(1+'Вводные данные'!$E$296)*'Вводные данные'!$J$155))</f>
        <v>N</v>
      </c>
      <c r="CY35" s="247" t="str">
        <f>IF(CY1&gt;'Вводные данные'!$F$7,"N",(CX5*(1+'Вводные данные'!$E$296)*'Вводные данные'!$J$155))</f>
        <v>N</v>
      </c>
      <c r="CZ35" s="247" t="str">
        <f>IF(CZ1&gt;'Вводные данные'!$F$7,"N",(CY5*(1+'Вводные данные'!$E$296)*'Вводные данные'!$J$155))</f>
        <v>N</v>
      </c>
      <c r="DA35" s="247" t="str">
        <f>IF(DA1&gt;'Вводные данные'!$F$7,"N",(CZ5*(1+'Вводные данные'!$E$296)*'Вводные данные'!$J$155))</f>
        <v>N</v>
      </c>
      <c r="DB35" s="247" t="str">
        <f>IF(DB1&gt;'Вводные данные'!$F$7,"N",(DA5*(1+'Вводные данные'!$E$296)*'Вводные данные'!$J$155))</f>
        <v>N</v>
      </c>
      <c r="DC35" s="247" t="str">
        <f>IF(DC1&gt;'Вводные данные'!$F$7,"N",(DB5*(1+'Вводные данные'!$E$296)*'Вводные данные'!$J$155))</f>
        <v>N</v>
      </c>
      <c r="DD35" s="247" t="str">
        <f>IF(DD1&gt;'Вводные данные'!$F$7,"N",(DC5*(1+'Вводные данные'!$E$296)*'Вводные данные'!$J$155))</f>
        <v>N</v>
      </c>
      <c r="DE35" s="247" t="str">
        <f>IF(DE1&gt;'Вводные данные'!$F$7,"N",(DD5*(1+'Вводные данные'!$E$296)*'Вводные данные'!$J$155))</f>
        <v>N</v>
      </c>
      <c r="DF35" s="247" t="str">
        <f>IF(DF1&gt;'Вводные данные'!$F$7,"N",(DE5*(1+'Вводные данные'!$E$296)*'Вводные данные'!$J$155))</f>
        <v>N</v>
      </c>
      <c r="DG35" s="247" t="str">
        <f>IF(DG1&gt;'Вводные данные'!$F$7,"N",(DF5*(1+'Вводные данные'!$E$296)*'Вводные данные'!$J$155))</f>
        <v>N</v>
      </c>
      <c r="DH35" s="247" t="str">
        <f>IF(DH1&gt;'Вводные данные'!$F$7,"N",(DG5*(1+'Вводные данные'!$E$296)*'Вводные данные'!$J$155))</f>
        <v>N</v>
      </c>
      <c r="DI35" s="247" t="str">
        <f>IF(DI1&gt;'Вводные данные'!$F$7,"N",(DH5*(1+'Вводные данные'!$E$296)*'Вводные данные'!$J$155))</f>
        <v>N</v>
      </c>
      <c r="DJ35" s="247" t="str">
        <f>IF(DJ1&gt;'Вводные данные'!$F$7,"N",(DI5*(1+'Вводные данные'!$E$296)*'Вводные данные'!$J$155))</f>
        <v>N</v>
      </c>
      <c r="DK35" s="247" t="str">
        <f>IF(DK1&gt;'Вводные данные'!$F$7,"N",(DJ5*(1+'Вводные данные'!$E$296)*'Вводные данные'!$J$155))</f>
        <v>N</v>
      </c>
      <c r="DL35" s="247" t="str">
        <f>IF(DL1&gt;'Вводные данные'!$F$7,"N",(DK5*(1+'Вводные данные'!$E$296)*'Вводные данные'!$J$155))</f>
        <v>N</v>
      </c>
      <c r="DM35" s="247" t="str">
        <f>IF(DM1&gt;'Вводные данные'!$F$7,"N",(DL5*(1+'Вводные данные'!$E$296)*'Вводные данные'!$J$155))</f>
        <v>N</v>
      </c>
      <c r="DN35" s="247" t="str">
        <f>IF(DN1&gt;'Вводные данные'!$F$7,"N",(DM5*(1+'Вводные данные'!$E$296)*'Вводные данные'!$J$155))</f>
        <v>N</v>
      </c>
      <c r="DO35" s="247" t="str">
        <f>IF(DO1&gt;'Вводные данные'!$F$7,"N",(DN5*(1+'Вводные данные'!$E$296)*'Вводные данные'!$J$155))</f>
        <v>N</v>
      </c>
      <c r="DP35" s="247" t="str">
        <f>IF(DP1&gt;'Вводные данные'!$F$7,"N",(DO5*(1+'Вводные данные'!$E$296)*'Вводные данные'!$J$155))</f>
        <v>N</v>
      </c>
      <c r="DQ35" s="247" t="str">
        <f>IF(DQ1&gt;'Вводные данные'!$F$7,"N",(DP5*(1+'Вводные данные'!$E$296)*'Вводные данные'!$J$155))</f>
        <v>N</v>
      </c>
      <c r="DR35" s="247" t="str">
        <f>IF(DR1&gt;'Вводные данные'!$F$7,"N",(DQ5*(1+'Вводные данные'!$E$296)*'Вводные данные'!$J$155))</f>
        <v>N</v>
      </c>
      <c r="DS35" s="247" t="str">
        <f>IF(DS1&gt;'Вводные данные'!$F$7,"N",(DR5*(1+'Вводные данные'!$E$296)*'Вводные данные'!$J$155))</f>
        <v>N</v>
      </c>
      <c r="DT35" s="247" t="str">
        <f>IF(DT1&gt;'Вводные данные'!$F$7,"N",(DS5*(1+'Вводные данные'!$E$296)*'Вводные данные'!$J$155))</f>
        <v>N</v>
      </c>
      <c r="DU35" s="247" t="str">
        <f>IF(DU1&gt;'Вводные данные'!$F$7,"N",(DT5*(1+'Вводные данные'!$E$296)*'Вводные данные'!$J$155))</f>
        <v>N</v>
      </c>
      <c r="DV35" s="247" t="str">
        <f>IF(DV1&gt;'Вводные данные'!$F$7,"N",(DU5*(1+'Вводные данные'!$E$296)*'Вводные данные'!$J$155))</f>
        <v>N</v>
      </c>
      <c r="DW35" s="247" t="str">
        <f>IF(DW1&gt;'Вводные данные'!$F$7,"N",(DV5*(1+'Вводные данные'!$E$296)*'Вводные данные'!$J$155))</f>
        <v>N</v>
      </c>
      <c r="DX35" s="247" t="str">
        <f>IF(DX1&gt;'Вводные данные'!$F$7,"N",(DW5*(1+'Вводные данные'!$E$296)*'Вводные данные'!$J$155))</f>
        <v>N</v>
      </c>
      <c r="DY35" s="247" t="str">
        <f>IF(DY1&gt;'Вводные данные'!$F$7,"N",(DX5*(1+'Вводные данные'!$E$296)*'Вводные данные'!$J$155))</f>
        <v>N</v>
      </c>
      <c r="DZ35" s="247" t="str">
        <f>IF(DZ1&gt;'Вводные данные'!$F$7,"N",(DY5*(1+'Вводные данные'!$E$296)*'Вводные данные'!$J$155))</f>
        <v>N</v>
      </c>
      <c r="EA35" s="247" t="str">
        <f>IF(EA1&gt;'Вводные данные'!$F$7,"N",(DZ5*(1+'Вводные данные'!$E$296)*'Вводные данные'!$J$155))</f>
        <v>N</v>
      </c>
      <c r="EB35" s="247" t="str">
        <f>IF(EB1&gt;'Вводные данные'!$F$7,"N",(EA5*(1+'Вводные данные'!$E$296)*'Вводные данные'!$J$155))</f>
        <v>N</v>
      </c>
      <c r="EC35" s="247" t="str">
        <f>IF(EC1&gt;'Вводные данные'!$F$7,"N",(EB5*(1+'Вводные данные'!$E$296)*'Вводные данные'!$J$155))</f>
        <v>N</v>
      </c>
      <c r="ED35" s="247" t="str">
        <f>IF(ED1&gt;'Вводные данные'!$F$7,"N",(EC5*(1+'Вводные данные'!$E$296)*'Вводные данные'!$J$155))</f>
        <v>N</v>
      </c>
      <c r="EE35" s="247" t="str">
        <f>IF(EE1&gt;'Вводные данные'!$F$7,"N",(ED5*(1+'Вводные данные'!$E$296)*'Вводные данные'!$J$155))</f>
        <v>N</v>
      </c>
      <c r="EF35" s="247" t="str">
        <f>IF(EF1&gt;'Вводные данные'!$F$7,"N",(EE5*(1+'Вводные данные'!$E$296)*'Вводные данные'!$J$155))</f>
        <v>N</v>
      </c>
      <c r="EG35" s="247" t="str">
        <f>IF(EG1&gt;'Вводные данные'!$F$7,"N",(EF5*(1+'Вводные данные'!$E$296)*'Вводные данные'!$J$155))</f>
        <v>N</v>
      </c>
      <c r="EH35" s="247" t="str">
        <f>IF(EH1&gt;'Вводные данные'!$F$7,"N",(EG5*(1+'Вводные данные'!$E$296)*'Вводные данные'!$J$155))</f>
        <v>N</v>
      </c>
      <c r="EI35" s="247" t="str">
        <f>IF(EI1&gt;'Вводные данные'!$F$7,"N",(EH5*(1+'Вводные данные'!$E$296)*'Вводные данные'!$J$155))</f>
        <v>N</v>
      </c>
      <c r="EJ35" s="247" t="str">
        <f>IF(EJ1&gt;'Вводные данные'!$F$7,"N",(EI5*(1+'Вводные данные'!$E$296)*'Вводные данные'!$J$155))</f>
        <v>N</v>
      </c>
      <c r="EK35" s="247" t="str">
        <f>IF(EK1&gt;'Вводные данные'!$F$7,"N",(EJ5*(1+'Вводные данные'!$E$296)*'Вводные данные'!$J$155))</f>
        <v>N</v>
      </c>
      <c r="EL35" s="247" t="str">
        <f>IF(EL1&gt;'Вводные данные'!$F$7,"N",(EK5*(1+'Вводные данные'!$E$296)*'Вводные данные'!$J$155))</f>
        <v>N</v>
      </c>
      <c r="EM35" s="247" t="str">
        <f>IF(EM1&gt;'Вводные данные'!$F$7,"N",(EL5*(1+'Вводные данные'!$E$296)*'Вводные данные'!$J$155))</f>
        <v>N</v>
      </c>
      <c r="EN35" s="247" t="str">
        <f>IF(EN1&gt;'Вводные данные'!$F$7,"N",(EM5*(1+'Вводные данные'!$E$296)*'Вводные данные'!$J$155))</f>
        <v>N</v>
      </c>
      <c r="EO35" s="247" t="str">
        <f>IF(EO1&gt;'Вводные данные'!$F$7,"N",(EN5*(1+'Вводные данные'!$E$296)*'Вводные данные'!$J$155))</f>
        <v>N</v>
      </c>
      <c r="EP35" s="247" t="str">
        <f>IF(EP1&gt;'Вводные данные'!$F$7,"N",(EO5*(1+'Вводные данные'!$E$296)*'Вводные данные'!$J$155))</f>
        <v>N</v>
      </c>
      <c r="EQ35" s="247" t="str">
        <f>IF(EQ1&gt;'Вводные данные'!$F$7,"N",(EP5*(1+'Вводные данные'!$E$296)*'Вводные данные'!$J$155))</f>
        <v>N</v>
      </c>
      <c r="ER35" s="247" t="str">
        <f>IF(ER1&gt;'Вводные данные'!$F$7,"N",(EQ5*(1+'Вводные данные'!$E$296)*'Вводные данные'!$J$155))</f>
        <v>N</v>
      </c>
      <c r="ES35" s="247" t="str">
        <f>IF(ES1&gt;'Вводные данные'!$F$7,"N",(ER5*(1+'Вводные данные'!$E$296)*'Вводные данные'!$J$155))</f>
        <v>N</v>
      </c>
      <c r="ET35" s="247" t="str">
        <f>IF(ET1&gt;'Вводные данные'!$F$7,"N",(ES5*(1+'Вводные данные'!$E$296)*'Вводные данные'!$J$155))</f>
        <v>N</v>
      </c>
      <c r="EU35" s="247" t="str">
        <f>IF(EU1&gt;'Вводные данные'!$F$7,"N",(ET5*(1+'Вводные данные'!$E$296)*'Вводные данные'!$J$155))</f>
        <v>N</v>
      </c>
      <c r="EV35" s="247" t="str">
        <f>IF(EV1&gt;'Вводные данные'!$F$7,"N",(EU5*(1+'Вводные данные'!$E$296)*'Вводные данные'!$J$155))</f>
        <v>N</v>
      </c>
      <c r="EW35" s="247" t="str">
        <f>IF(EW1&gt;'Вводные данные'!$F$7,"N",(EV5*(1+'Вводные данные'!$E$296)*'Вводные данные'!$J$155))</f>
        <v>N</v>
      </c>
    </row>
    <row r="36" spans="2:153" ht="15.75" x14ac:dyDescent="0.25">
      <c r="B36" s="276" t="s">
        <v>501</v>
      </c>
      <c r="C36" s="283">
        <f t="shared" si="4"/>
        <v>1194980.3412145725</v>
      </c>
      <c r="D36" s="283">
        <f>SUM(D40:D55)</f>
        <v>3750</v>
      </c>
      <c r="E36" s="246">
        <f>IF(E1&gt;'Вводные данные'!$F$7,"N",(SUM(E40:E55)))</f>
        <v>3750</v>
      </c>
      <c r="F36" s="246">
        <f>IF(F1&gt;'Вводные данные'!$F$7,"N",(SUM(F40:F55)))</f>
        <v>3750</v>
      </c>
      <c r="G36" s="246">
        <f>IF(G1&gt;'Вводные данные'!$F$7,"N",(SUM(G40:G55)))</f>
        <v>3750</v>
      </c>
      <c r="H36" s="246">
        <f>IF(H1&gt;'Вводные данные'!$F$7,"N",(SUM(H40:H55)))</f>
        <v>3750</v>
      </c>
      <c r="I36" s="246">
        <f>IF(I1&gt;'Вводные данные'!$F$7,"N",(SUM(I40:I55)))</f>
        <v>3750</v>
      </c>
      <c r="J36" s="246">
        <f>IF(J1&gt;'Вводные данные'!$F$7,"N",(SUM(J40:J55)))</f>
        <v>13233.081085674496</v>
      </c>
      <c r="K36" s="246">
        <f>IF(K1&gt;'Вводные данные'!$F$7,"N",(SUM(K40:K55)))</f>
        <v>25603.223205489689</v>
      </c>
      <c r="L36" s="246">
        <f>IF(L1&gt;'Вводные данные'!$F$7,"N",(SUM(L40:L55)))</f>
        <v>31897.718381862109</v>
      </c>
      <c r="M36" s="263">
        <f>IF(M1&gt;'Вводные данные'!$F$7,"N",(SUM(M40:M55)))</f>
        <v>38192.213558234536</v>
      </c>
      <c r="N36" s="263">
        <f>IF(N1&gt;'Вводные данные'!$F$7,"N",(SUM(N40:N55)))</f>
        <v>50781.203910979377</v>
      </c>
      <c r="O36" s="263">
        <f>IF(O1&gt;'Вводные данные'!$F$7,"N",(SUM(O40:O55)))</f>
        <v>69664.689440096656</v>
      </c>
      <c r="P36" s="263">
        <f>IF(P1&gt;'Вводные данные'!$F$7,"N",(SUM(P40:P55)))</f>
        <v>88548.174969213913</v>
      </c>
      <c r="Q36" s="263">
        <f>IF(Q1&gt;'Вводные данные'!$F$7,"N",(SUM(Q40:Q55)))</f>
        <v>107047.28549833117</v>
      </c>
      <c r="R36" s="263">
        <f>IF(R1&gt;'Вводные данные'!$F$7,"N",(SUM(R40:R55)))</f>
        <v>125546.39602744844</v>
      </c>
      <c r="S36" s="263">
        <f>IF(S1&gt;'Вводные данные'!$F$7,"N",(SUM(S40:S55)))</f>
        <v>125162.02102744844</v>
      </c>
      <c r="T36" s="263">
        <f>IF(T1&gt;'Вводные данные'!$F$7,"N",(SUM(T40:T55)))</f>
        <v>124777.64602744844</v>
      </c>
      <c r="U36" s="263">
        <f>IF(U1&gt;'Вводные данные'!$F$7,"N",(SUM(U40:U55)))</f>
        <v>124393.27102744844</v>
      </c>
      <c r="V36" s="263">
        <f>IF(V1&gt;'Вводные данные'!$F$7,"N",(SUM(V40:V55)))</f>
        <v>124008.89602744844</v>
      </c>
      <c r="W36" s="263">
        <f>IF(W1&gt;'Вводные данные'!$F$7,"N",(SUM(W40:W55)))</f>
        <v>123624.52102744844</v>
      </c>
      <c r="X36" s="263" t="str">
        <f>IF(X1&gt;'Вводные данные'!$F$7,"N",(SUM(X40:X55)))</f>
        <v>N</v>
      </c>
      <c r="Y36" s="263" t="str">
        <f>IF(Y1&gt;'Вводные данные'!$F$7,"N",(SUM(Y40:Y55)))</f>
        <v>N</v>
      </c>
      <c r="Z36" s="263" t="str">
        <f>IF(Z1&gt;'Вводные данные'!$F$7,"N",(SUM(Z40:Z55)))</f>
        <v>N</v>
      </c>
      <c r="AA36" s="263" t="str">
        <f>IF(AA1&gt;'Вводные данные'!$F$7,"N",(SUM(AA40:AA55)))</f>
        <v>N</v>
      </c>
      <c r="AB36" s="263" t="str">
        <f>IF(AB1&gt;'Вводные данные'!$F$7,"N",(SUM(AB40:AB55)))</f>
        <v>N</v>
      </c>
      <c r="AC36" s="263" t="str">
        <f>IF(AC1&gt;'Вводные данные'!$F$7,"N",(SUM(AC40:AC55)))</f>
        <v>N</v>
      </c>
      <c r="AD36" s="263" t="str">
        <f>IF(AD1&gt;'Вводные данные'!$F$7,"N",(SUM(AD40:AD55)))</f>
        <v>N</v>
      </c>
      <c r="AE36" s="263" t="str">
        <f>IF(AE1&gt;'Вводные данные'!$F$7,"N",(SUM(AE40:AE55)))</f>
        <v>N</v>
      </c>
      <c r="AF36" s="263" t="str">
        <f>IF(AF1&gt;'Вводные данные'!$F$7,"N",(SUM(AF40:AF55)))</f>
        <v>N</v>
      </c>
      <c r="AG36" s="263" t="str">
        <f>IF(AG1&gt;'Вводные данные'!$F$7,"N",(SUM(AG40:AG55)))</f>
        <v>N</v>
      </c>
      <c r="AH36" s="263" t="str">
        <f>IF(AH1&gt;'Вводные данные'!$F$7,"N",(SUM(AH40:AH55)))</f>
        <v>N</v>
      </c>
      <c r="AI36" s="263" t="str">
        <f>IF(AI1&gt;'Вводные данные'!$F$7,"N",(SUM(AI40:AI55)))</f>
        <v>N</v>
      </c>
      <c r="AJ36" s="263" t="str">
        <f>IF(AJ1&gt;'Вводные данные'!$F$7,"N",(SUM(AJ40:AJ55)))</f>
        <v>N</v>
      </c>
      <c r="AK36" s="263" t="str">
        <f>IF(AK1&gt;'Вводные данные'!$F$7,"N",(SUM(AK40:AK55)))</f>
        <v>N</v>
      </c>
      <c r="AL36" s="263" t="str">
        <f>IF(AL1&gt;'Вводные данные'!$F$7,"N",(SUM(AL40:AL55)))</f>
        <v>N</v>
      </c>
      <c r="AM36" s="263" t="str">
        <f>IF(AM1&gt;'Вводные данные'!$F$7,"N",(SUM(AM40:AM55)))</f>
        <v>N</v>
      </c>
      <c r="AN36" s="263" t="str">
        <f>IF(AN1&gt;'Вводные данные'!$F$7,"N",(SUM(AN40:AN55)))</f>
        <v>N</v>
      </c>
      <c r="AO36" s="263" t="str">
        <f>IF(AO1&gt;'Вводные данные'!$F$7,"N",(SUM(AO40:AO55)))</f>
        <v>N</v>
      </c>
      <c r="AP36" s="263" t="str">
        <f>IF(AP1&gt;'Вводные данные'!$F$7,"N",(SUM(AP40:AP55)))</f>
        <v>N</v>
      </c>
      <c r="AQ36" s="263" t="str">
        <f>IF(AQ1&gt;'Вводные данные'!$F$7,"N",(SUM(AQ40:AQ55)))</f>
        <v>N</v>
      </c>
      <c r="AR36" s="263" t="str">
        <f>IF(AR1&gt;'Вводные данные'!$F$7,"N",(SUM(AR40:AR55)))</f>
        <v>N</v>
      </c>
      <c r="AS36" s="263" t="str">
        <f>IF(AS1&gt;'Вводные данные'!$F$7,"N",(SUM(AS40:AS55)))</f>
        <v>N</v>
      </c>
      <c r="AT36" s="263" t="str">
        <f>IF(AT1&gt;'Вводные данные'!$F$7,"N",(SUM(AT40:AT55)))</f>
        <v>N</v>
      </c>
      <c r="AU36" s="263" t="str">
        <f>IF(AU1&gt;'Вводные данные'!$F$7,"N",(SUM(AU40:AU55)))</f>
        <v>N</v>
      </c>
      <c r="AV36" s="263" t="str">
        <f>IF(AV1&gt;'Вводные данные'!$F$7,"N",(SUM(AV40:AV55)))</f>
        <v>N</v>
      </c>
      <c r="AW36" s="263" t="str">
        <f>IF(AW1&gt;'Вводные данные'!$F$7,"N",(SUM(AW40:AW55)))</f>
        <v>N</v>
      </c>
      <c r="AX36" s="263" t="str">
        <f>IF(AX1&gt;'Вводные данные'!$F$7,"N",(SUM(AX40:AX55)))</f>
        <v>N</v>
      </c>
      <c r="AY36" s="263" t="str">
        <f>IF(AY1&gt;'Вводные данные'!$F$7,"N",(SUM(AY40:AY55)))</f>
        <v>N</v>
      </c>
      <c r="AZ36" s="263" t="str">
        <f>IF(AZ1&gt;'Вводные данные'!$F$7,"N",(SUM(AZ40:AZ55)))</f>
        <v>N</v>
      </c>
      <c r="BA36" s="263" t="str">
        <f>IF(BA1&gt;'Вводные данные'!$F$7,"N",(SUM(BA40:BA55)))</f>
        <v>N</v>
      </c>
      <c r="BB36" s="263" t="str">
        <f>IF(BB1&gt;'Вводные данные'!$F$7,"N",(SUM(BB40:BB55)))</f>
        <v>N</v>
      </c>
      <c r="BC36" s="263" t="str">
        <f>IF(BC1&gt;'Вводные данные'!$F$7,"N",(SUM(BC40:BC55)))</f>
        <v>N</v>
      </c>
      <c r="BD36" s="263" t="str">
        <f>IF(BD1&gt;'Вводные данные'!$F$7,"N",(SUM(BD40:BD55)))</f>
        <v>N</v>
      </c>
      <c r="BE36" s="263" t="str">
        <f>IF(BE1&gt;'Вводные данные'!$F$7,"N",(SUM(BE40:BE55)))</f>
        <v>N</v>
      </c>
      <c r="BF36" s="263" t="str">
        <f>IF(BF1&gt;'Вводные данные'!$F$7,"N",(SUM(BF40:BF55)))</f>
        <v>N</v>
      </c>
      <c r="BG36" s="263" t="str">
        <f>IF(BG1&gt;'Вводные данные'!$F$7,"N",(SUM(BG40:BG55)))</f>
        <v>N</v>
      </c>
      <c r="BH36" s="263" t="str">
        <f>IF(BH1&gt;'Вводные данные'!$F$7,"N",(SUM(BH40:BH55)))</f>
        <v>N</v>
      </c>
      <c r="BI36" s="263" t="str">
        <f>IF(BI1&gt;'Вводные данные'!$F$7,"N",(SUM(BI40:BI55)))</f>
        <v>N</v>
      </c>
      <c r="BJ36" s="263" t="str">
        <f>IF(BJ1&gt;'Вводные данные'!$F$7,"N",(SUM(BJ40:BJ55)))</f>
        <v>N</v>
      </c>
      <c r="BK36" s="263" t="str">
        <f>IF(BK1&gt;'Вводные данные'!$F$7,"N",(SUM(BK40:BK55)))</f>
        <v>N</v>
      </c>
      <c r="BL36" s="263" t="str">
        <f>IF(BL1&gt;'Вводные данные'!$F$7,"N",(SUM(BL40:BL55)))</f>
        <v>N</v>
      </c>
      <c r="BM36" s="263" t="str">
        <f>IF(BM1&gt;'Вводные данные'!$F$7,"N",(SUM(BM40:BM55)))</f>
        <v>N</v>
      </c>
      <c r="BN36" s="263" t="str">
        <f>IF(BN1&gt;'Вводные данные'!$F$7,"N",(SUM(BN40:BN55)))</f>
        <v>N</v>
      </c>
      <c r="BO36" s="263" t="str">
        <f>IF(BO1&gt;'Вводные данные'!$F$7,"N",(SUM(BO40:BO55)))</f>
        <v>N</v>
      </c>
      <c r="BP36" s="263" t="str">
        <f>IF(BP1&gt;'Вводные данные'!$F$7,"N",(SUM(BP40:BP55)))</f>
        <v>N</v>
      </c>
      <c r="BQ36" s="263" t="str">
        <f>IF(BQ1&gt;'Вводные данные'!$F$7,"N",(SUM(BQ40:BQ55)))</f>
        <v>N</v>
      </c>
      <c r="BR36" s="263" t="str">
        <f>IF(BR1&gt;'Вводные данные'!$F$7,"N",(SUM(BR40:BR55)))</f>
        <v>N</v>
      </c>
      <c r="BS36" s="263" t="str">
        <f>IF(BS1&gt;'Вводные данные'!$F$7,"N",(SUM(BS40:BS55)))</f>
        <v>N</v>
      </c>
      <c r="BT36" s="263" t="str">
        <f>IF(BT1&gt;'Вводные данные'!$F$7,"N",(SUM(BT40:BT55)))</f>
        <v>N</v>
      </c>
      <c r="BU36" s="263" t="str">
        <f>IF(BU1&gt;'Вводные данные'!$F$7,"N",(SUM(BU40:BU55)))</f>
        <v>N</v>
      </c>
      <c r="BV36" s="263" t="str">
        <f>IF(BV1&gt;'Вводные данные'!$F$7,"N",(SUM(BV40:BV55)))</f>
        <v>N</v>
      </c>
      <c r="BW36" s="263" t="str">
        <f>IF(BW1&gt;'Вводные данные'!$F$7,"N",(SUM(BW40:BW55)))</f>
        <v>N</v>
      </c>
      <c r="BX36" s="263" t="str">
        <f>IF(BX1&gt;'Вводные данные'!$F$7,"N",(SUM(BX40:BX55)))</f>
        <v>N</v>
      </c>
      <c r="BY36" s="263" t="str">
        <f>IF(BY1&gt;'Вводные данные'!$F$7,"N",(SUM(BY40:BY55)))</f>
        <v>N</v>
      </c>
      <c r="BZ36" s="263" t="str">
        <f>IF(BZ1&gt;'Вводные данные'!$F$7,"N",(SUM(BZ40:BZ55)))</f>
        <v>N</v>
      </c>
      <c r="CA36" s="263" t="str">
        <f>IF(CA1&gt;'Вводные данные'!$F$7,"N",(SUM(CA40:CA55)))</f>
        <v>N</v>
      </c>
      <c r="CB36" s="263" t="str">
        <f>IF(CB1&gt;'Вводные данные'!$F$7,"N",(SUM(CB40:CB55)))</f>
        <v>N</v>
      </c>
      <c r="CC36" s="263" t="str">
        <f>IF(CC1&gt;'Вводные данные'!$F$7,"N",(SUM(CC40:CC55)))</f>
        <v>N</v>
      </c>
      <c r="CD36" s="263" t="str">
        <f>IF(CD1&gt;'Вводные данные'!$F$7,"N",(SUM(CD40:CD55)))</f>
        <v>N</v>
      </c>
      <c r="CE36" s="263" t="str">
        <f>IF(CE1&gt;'Вводные данные'!$F$7,"N",(SUM(CE40:CE55)))</f>
        <v>N</v>
      </c>
      <c r="CF36" s="263" t="str">
        <f>IF(CF1&gt;'Вводные данные'!$F$7,"N",(SUM(CF40:CF55)))</f>
        <v>N</v>
      </c>
      <c r="CG36" s="263" t="str">
        <f>IF(CG1&gt;'Вводные данные'!$F$7,"N",(SUM(CG40:CG55)))</f>
        <v>N</v>
      </c>
      <c r="CH36" s="263" t="str">
        <f>IF(CH1&gt;'Вводные данные'!$F$7,"N",(SUM(CH40:CH55)))</f>
        <v>N</v>
      </c>
      <c r="CI36" s="263" t="str">
        <f>IF(CI1&gt;'Вводные данные'!$F$7,"N",(SUM(CI40:CI55)))</f>
        <v>N</v>
      </c>
      <c r="CJ36" s="263" t="str">
        <f>IF(CJ1&gt;'Вводные данные'!$F$7,"N",(SUM(CJ40:CJ55)))</f>
        <v>N</v>
      </c>
      <c r="CK36" s="263" t="str">
        <f>IF(CK1&gt;'Вводные данные'!$F$7,"N",(SUM(CK40:CK55)))</f>
        <v>N</v>
      </c>
      <c r="CL36" s="263" t="str">
        <f>IF(CL1&gt;'Вводные данные'!$F$7,"N",(SUM(CL40:CL55)))</f>
        <v>N</v>
      </c>
      <c r="CM36" s="263" t="str">
        <f>IF(CM1&gt;'Вводные данные'!$F$7,"N",(SUM(CM40:CM55)))</f>
        <v>N</v>
      </c>
      <c r="CN36" s="263" t="str">
        <f>IF(CN1&gt;'Вводные данные'!$F$7,"N",(SUM(CN40:CN55)))</f>
        <v>N</v>
      </c>
      <c r="CO36" s="263" t="str">
        <f>IF(CO1&gt;'Вводные данные'!$F$7,"N",(SUM(CO40:CO55)))</f>
        <v>N</v>
      </c>
      <c r="CP36" s="263" t="str">
        <f>IF(CP1&gt;'Вводные данные'!$F$7,"N",(SUM(CP40:CP55)))</f>
        <v>N</v>
      </c>
      <c r="CQ36" s="263" t="str">
        <f>IF(CQ1&gt;'Вводные данные'!$F$7,"N",(SUM(CQ40:CQ55)))</f>
        <v>N</v>
      </c>
      <c r="CR36" s="263" t="str">
        <f>IF(CR1&gt;'Вводные данные'!$F$7,"N",(SUM(CR40:CR55)))</f>
        <v>N</v>
      </c>
      <c r="CS36" s="263" t="str">
        <f>IF(CS1&gt;'Вводные данные'!$F$7,"N",(SUM(CS40:CS55)))</f>
        <v>N</v>
      </c>
      <c r="CT36" s="263" t="str">
        <f>IF(CT1&gt;'Вводные данные'!$F$7,"N",(SUM(CT40:CT55)))</f>
        <v>N</v>
      </c>
      <c r="CU36" s="263" t="str">
        <f>IF(CU1&gt;'Вводные данные'!$F$7,"N",(SUM(CU40:CU55)))</f>
        <v>N</v>
      </c>
      <c r="CV36" s="263" t="str">
        <f>IF(CV1&gt;'Вводные данные'!$F$7,"N",(SUM(CV40:CV55)))</f>
        <v>N</v>
      </c>
      <c r="CW36" s="263" t="str">
        <f>IF(CW1&gt;'Вводные данные'!$F$7,"N",(SUM(CW40:CW55)))</f>
        <v>N</v>
      </c>
      <c r="CX36" s="263" t="str">
        <f>IF(CX1&gt;'Вводные данные'!$F$7,"N",(SUM(CX40:CX55)))</f>
        <v>N</v>
      </c>
      <c r="CY36" s="263" t="str">
        <f>IF(CY1&gt;'Вводные данные'!$F$7,"N",(SUM(CY40:CY55)))</f>
        <v>N</v>
      </c>
      <c r="CZ36" s="263" t="str">
        <f>IF(CZ1&gt;'Вводные данные'!$F$7,"N",(SUM(CZ40:CZ55)))</f>
        <v>N</v>
      </c>
      <c r="DA36" s="263" t="str">
        <f>IF(DA1&gt;'Вводные данные'!$F$7,"N",(SUM(DA40:DA55)))</f>
        <v>N</v>
      </c>
      <c r="DB36" s="263" t="str">
        <f>IF(DB1&gt;'Вводные данные'!$F$7,"N",(SUM(DB40:DB55)))</f>
        <v>N</v>
      </c>
      <c r="DC36" s="263" t="str">
        <f>IF(DC1&gt;'Вводные данные'!$F$7,"N",(SUM(DC40:DC55)))</f>
        <v>N</v>
      </c>
      <c r="DD36" s="263" t="str">
        <f>IF(DD1&gt;'Вводные данные'!$F$7,"N",(SUM(DD40:DD55)))</f>
        <v>N</v>
      </c>
      <c r="DE36" s="263" t="str">
        <f>IF(DE1&gt;'Вводные данные'!$F$7,"N",(SUM(DE40:DE55)))</f>
        <v>N</v>
      </c>
      <c r="DF36" s="263" t="str">
        <f>IF(DF1&gt;'Вводные данные'!$F$7,"N",(SUM(DF40:DF55)))</f>
        <v>N</v>
      </c>
      <c r="DG36" s="263" t="str">
        <f>IF(DG1&gt;'Вводные данные'!$F$7,"N",(SUM(DG40:DG55)))</f>
        <v>N</v>
      </c>
      <c r="DH36" s="263" t="str">
        <f>IF(DH1&gt;'Вводные данные'!$F$7,"N",(SUM(DH40:DH55)))</f>
        <v>N</v>
      </c>
      <c r="DI36" s="263" t="str">
        <f>IF(DI1&gt;'Вводные данные'!$F$7,"N",(SUM(DI40:DI55)))</f>
        <v>N</v>
      </c>
      <c r="DJ36" s="263" t="str">
        <f>IF(DJ1&gt;'Вводные данные'!$F$7,"N",(SUM(DJ40:DJ55)))</f>
        <v>N</v>
      </c>
      <c r="DK36" s="263" t="str">
        <f>IF(DK1&gt;'Вводные данные'!$F$7,"N",(SUM(DK40:DK55)))</f>
        <v>N</v>
      </c>
      <c r="DL36" s="263" t="str">
        <f>IF(DL1&gt;'Вводные данные'!$F$7,"N",(SUM(DL40:DL55)))</f>
        <v>N</v>
      </c>
      <c r="DM36" s="263" t="str">
        <f>IF(DM1&gt;'Вводные данные'!$F$7,"N",(SUM(DM40:DM55)))</f>
        <v>N</v>
      </c>
      <c r="DN36" s="263" t="str">
        <f>IF(DN1&gt;'Вводные данные'!$F$7,"N",(SUM(DN40:DN55)))</f>
        <v>N</v>
      </c>
      <c r="DO36" s="263" t="str">
        <f>IF(DO1&gt;'Вводные данные'!$F$7,"N",(SUM(DO40:DO55)))</f>
        <v>N</v>
      </c>
      <c r="DP36" s="263" t="str">
        <f>IF(DP1&gt;'Вводные данные'!$F$7,"N",(SUM(DP40:DP55)))</f>
        <v>N</v>
      </c>
      <c r="DQ36" s="263" t="str">
        <f>IF(DQ1&gt;'Вводные данные'!$F$7,"N",(SUM(DQ40:DQ55)))</f>
        <v>N</v>
      </c>
      <c r="DR36" s="263" t="str">
        <f>IF(DR1&gt;'Вводные данные'!$F$7,"N",(SUM(DR40:DR55)))</f>
        <v>N</v>
      </c>
      <c r="DS36" s="263" t="str">
        <f>IF(DS1&gt;'Вводные данные'!$F$7,"N",(SUM(DS40:DS55)))</f>
        <v>N</v>
      </c>
      <c r="DT36" s="263" t="str">
        <f>IF(DT1&gt;'Вводные данные'!$F$7,"N",(SUM(DT40:DT55)))</f>
        <v>N</v>
      </c>
      <c r="DU36" s="263" t="str">
        <f>IF(DU1&gt;'Вводные данные'!$F$7,"N",(SUM(DU40:DU55)))</f>
        <v>N</v>
      </c>
      <c r="DV36" s="263" t="str">
        <f>IF(DV1&gt;'Вводные данные'!$F$7,"N",(SUM(DV40:DV55)))</f>
        <v>N</v>
      </c>
      <c r="DW36" s="263" t="str">
        <f>IF(DW1&gt;'Вводные данные'!$F$7,"N",(SUM(DW40:DW55)))</f>
        <v>N</v>
      </c>
      <c r="DX36" s="263" t="str">
        <f>IF(DX1&gt;'Вводные данные'!$F$7,"N",(SUM(DX40:DX55)))</f>
        <v>N</v>
      </c>
      <c r="DY36" s="263" t="str">
        <f>IF(DY1&gt;'Вводные данные'!$F$7,"N",(SUM(DY40:DY55)))</f>
        <v>N</v>
      </c>
      <c r="DZ36" s="263" t="str">
        <f>IF(DZ1&gt;'Вводные данные'!$F$7,"N",(SUM(DZ40:DZ55)))</f>
        <v>N</v>
      </c>
      <c r="EA36" s="263" t="str">
        <f>IF(EA1&gt;'Вводные данные'!$F$7,"N",(SUM(EA40:EA55)))</f>
        <v>N</v>
      </c>
      <c r="EB36" s="263" t="str">
        <f>IF(EB1&gt;'Вводные данные'!$F$7,"N",(SUM(EB40:EB55)))</f>
        <v>N</v>
      </c>
      <c r="EC36" s="263" t="str">
        <f>IF(EC1&gt;'Вводные данные'!$F$7,"N",(SUM(EC40:EC55)))</f>
        <v>N</v>
      </c>
      <c r="ED36" s="263" t="str">
        <f>IF(ED1&gt;'Вводные данные'!$F$7,"N",(SUM(ED40:ED55)))</f>
        <v>N</v>
      </c>
      <c r="EE36" s="263" t="str">
        <f>IF(EE1&gt;'Вводные данные'!$F$7,"N",(SUM(EE40:EE55)))</f>
        <v>N</v>
      </c>
      <c r="EF36" s="263" t="str">
        <f>IF(EF1&gt;'Вводные данные'!$F$7,"N",(SUM(EF40:EF55)))</f>
        <v>N</v>
      </c>
      <c r="EG36" s="263" t="str">
        <f>IF(EG1&gt;'Вводные данные'!$F$7,"N",(SUM(EG40:EG55)))</f>
        <v>N</v>
      </c>
      <c r="EH36" s="263" t="str">
        <f>IF(EH1&gt;'Вводные данные'!$F$7,"N",(SUM(EH40:EH55)))</f>
        <v>N</v>
      </c>
      <c r="EI36" s="263" t="str">
        <f>IF(EI1&gt;'Вводные данные'!$F$7,"N",(SUM(EI40:EI55)))</f>
        <v>N</v>
      </c>
      <c r="EJ36" s="263" t="str">
        <f>IF(EJ1&gt;'Вводные данные'!$F$7,"N",(SUM(EJ40:EJ55)))</f>
        <v>N</v>
      </c>
      <c r="EK36" s="263" t="str">
        <f>IF(EK1&gt;'Вводные данные'!$F$7,"N",(SUM(EK40:EK55)))</f>
        <v>N</v>
      </c>
      <c r="EL36" s="263" t="str">
        <f>IF(EL1&gt;'Вводные данные'!$F$7,"N",(SUM(EL40:EL55)))</f>
        <v>N</v>
      </c>
      <c r="EM36" s="263" t="str">
        <f>IF(EM1&gt;'Вводные данные'!$F$7,"N",(SUM(EM40:EM55)))</f>
        <v>N</v>
      </c>
      <c r="EN36" s="263" t="str">
        <f>IF(EN1&gt;'Вводные данные'!$F$7,"N",(SUM(EN40:EN55)))</f>
        <v>N</v>
      </c>
      <c r="EO36" s="263" t="str">
        <f>IF(EO1&gt;'Вводные данные'!$F$7,"N",(SUM(EO40:EO55)))</f>
        <v>N</v>
      </c>
      <c r="EP36" s="263" t="str">
        <f>IF(EP1&gt;'Вводные данные'!$F$7,"N",(SUM(EP40:EP55)))</f>
        <v>N</v>
      </c>
      <c r="EQ36" s="263" t="str">
        <f>IF(EQ1&gt;'Вводные данные'!$F$7,"N",(SUM(EQ40:EQ55)))</f>
        <v>N</v>
      </c>
      <c r="ER36" s="263" t="str">
        <f>IF(ER1&gt;'Вводные данные'!$F$7,"N",(SUM(ER40:ER55)))</f>
        <v>N</v>
      </c>
      <c r="ES36" s="263" t="str">
        <f>IF(ES1&gt;'Вводные данные'!$F$7,"N",(SUM(ES40:ES55)))</f>
        <v>N</v>
      </c>
      <c r="ET36" s="263" t="str">
        <f>IF(ET1&gt;'Вводные данные'!$F$7,"N",(SUM(ET40:ET55)))</f>
        <v>N</v>
      </c>
      <c r="EU36" s="263" t="str">
        <f>IF(EU1&gt;'Вводные данные'!$F$7,"N",(SUM(EU40:EU55)))</f>
        <v>N</v>
      </c>
      <c r="EV36" s="263" t="str">
        <f>IF(EV1&gt;'Вводные данные'!$F$7,"N",(SUM(EV40:EV55)))</f>
        <v>N</v>
      </c>
      <c r="EW36" s="263" t="str">
        <f>IF(EW1&gt;'Вводные данные'!$F$7,"N",(SUM(EW40:EW55)))</f>
        <v>N</v>
      </c>
    </row>
    <row r="37" spans="2:153" s="73" customFormat="1" ht="15" customHeight="1" x14ac:dyDescent="0.25">
      <c r="B37" s="345" t="s">
        <v>314</v>
      </c>
      <c r="C37" s="240">
        <f t="shared" si="4"/>
        <v>0</v>
      </c>
      <c r="D37" s="240">
        <f>IF(D1&gt;'Вводные данные'!$F$7,"N",('Вводные данные'!C245*'Вводные данные'!$D$243+'Вводные данные'!D245*'Вводные данные'!$D$243))</f>
        <v>0</v>
      </c>
      <c r="E37" s="240">
        <f>IF(E1&gt;'Вводные данные'!$F$7,"N",(IFERROR('Вводные данные'!E245*'Вводные данные'!$D$243,'Вводные данные'!D245*'Вводные данные'!$D$243)))</f>
        <v>0</v>
      </c>
      <c r="F37" s="240">
        <f>IF(F1&gt;'Вводные данные'!$F$7,"N",(IFERROR('Вводные данные'!F245*'Вводные данные'!$D$243,'Вводные данные'!E245*'Вводные данные'!$D$243)))</f>
        <v>0</v>
      </c>
      <c r="G37" s="240">
        <f>IF(G1&gt;'Вводные данные'!$F$7,"N",(IFERROR('Вводные данные'!G245*'Вводные данные'!$D$243,'Вводные данные'!F245*'Вводные данные'!$D$243)))</f>
        <v>0</v>
      </c>
      <c r="H37" s="240">
        <f>IF(H1&gt;'Вводные данные'!$F$7,"N",(IFERROR('Вводные данные'!H245*'Вводные данные'!$D$243,'Вводные данные'!G245*'Вводные данные'!$D$243)))</f>
        <v>0</v>
      </c>
      <c r="I37" s="240">
        <f>IF(I1&gt;'Вводные данные'!$F$7,"N",(IFERROR('Вводные данные'!I245*'Вводные данные'!$D$243,'Вводные данные'!H245*'Вводные данные'!$D$243)))</f>
        <v>0</v>
      </c>
      <c r="J37" s="240">
        <f>IF(J1&gt;'Вводные данные'!$F$7,"N",(IFERROR('Вводные данные'!J245*'Вводные данные'!$D$243,'Вводные данные'!I245*'Вводные данные'!$D$243)))</f>
        <v>0</v>
      </c>
      <c r="K37" s="240">
        <f>IF(K1&gt;'Вводные данные'!$F$7,"N",(IFERROR('Вводные данные'!K245*'Вводные данные'!$D$243,'Вводные данные'!J245*'Вводные данные'!$D$243)))</f>
        <v>0</v>
      </c>
      <c r="L37" s="240">
        <f>IF(L1&gt;'Вводные данные'!$F$7,"N",(IFERROR('Вводные данные'!L245*'Вводные данные'!$D$243,'Вводные данные'!K245*'Вводные данные'!$D$243)))</f>
        <v>0</v>
      </c>
      <c r="M37" s="261">
        <f>IF(M1&gt;'Вводные данные'!$F$7,"N",(IFERROR('Вводные данные'!M245*'Вводные данные'!$D$243,'Вводные данные'!L245*'Вводные данные'!$D$243)))</f>
        <v>0</v>
      </c>
      <c r="N37" s="261">
        <f>IF(N1&gt;'Вводные данные'!$F$7,"N",(IFERROR('Вводные данные'!N245*'Вводные данные'!$D$243,'Вводные данные'!M245*'Вводные данные'!$D$243)))</f>
        <v>0</v>
      </c>
      <c r="O37" s="261">
        <f>IF(O1&gt;'Вводные данные'!$F$7,"N",(IFERROR('Вводные данные'!O245*'Вводные данные'!$D$243,'Вводные данные'!N245*'Вводные данные'!$D$243)))</f>
        <v>0</v>
      </c>
      <c r="P37" s="261">
        <f>IF(P1&gt;'Вводные данные'!$F$7,"N",(IFERROR('Вводные данные'!P245*'Вводные данные'!$D$243,'Вводные данные'!O245*'Вводные данные'!$D$243)))</f>
        <v>0</v>
      </c>
      <c r="Q37" s="261">
        <f>IF(Q1&gt;'Вводные данные'!$F$7,"N",(IFERROR('Вводные данные'!Q245*'Вводные данные'!$D$243,'Вводные данные'!P245*'Вводные данные'!$D$243)))</f>
        <v>0</v>
      </c>
      <c r="R37" s="261">
        <f>IF(R1&gt;'Вводные данные'!$F$7,"N",(IFERROR('Вводные данные'!R245*'Вводные данные'!$D$243,'Вводные данные'!Q245*'Вводные данные'!$D$243)))</f>
        <v>0</v>
      </c>
      <c r="S37" s="261">
        <f>IF(S1&gt;'Вводные данные'!$F$7,"N",(IFERROR('Вводные данные'!S245*'Вводные данные'!$D$243,'Вводные данные'!R245*'Вводные данные'!$D$243)))</f>
        <v>0</v>
      </c>
      <c r="T37" s="261">
        <f>IF(T1&gt;'Вводные данные'!$F$7,"N",(IFERROR('Вводные данные'!T245*'Вводные данные'!$D$243,'Вводные данные'!S245*'Вводные данные'!$D$243)))</f>
        <v>0</v>
      </c>
      <c r="U37" s="261">
        <f>IF(U1&gt;'Вводные данные'!$F$7,"N",(IFERROR('Вводные данные'!U245*'Вводные данные'!$D$243,'Вводные данные'!T245*'Вводные данные'!$D$243)))</f>
        <v>0</v>
      </c>
      <c r="V37" s="261">
        <f>IF(V1&gt;'Вводные данные'!$F$7,"N",(IFERROR('Вводные данные'!V245*'Вводные данные'!$D$243,'Вводные данные'!U245*'Вводные данные'!$D$243)))</f>
        <v>0</v>
      </c>
      <c r="W37" s="261">
        <f>IF(W1&gt;'Вводные данные'!$F$7,"N",(IFERROR('Вводные данные'!W245*'Вводные данные'!$D$243,'Вводные данные'!V245*'Вводные данные'!$D$243)))</f>
        <v>0</v>
      </c>
      <c r="X37" s="261" t="str">
        <f>IF(X1&gt;'Вводные данные'!$F$7,"N",(IFERROR('Вводные данные'!X245*'Вводные данные'!$D$243,'Вводные данные'!W245*'Вводные данные'!$D$243)))</f>
        <v>N</v>
      </c>
      <c r="Y37" s="261" t="str">
        <f>IF(Y1&gt;'Вводные данные'!$F$7,"N",(IFERROR('Вводные данные'!Y245*'Вводные данные'!$D$243,'Вводные данные'!X245*'Вводные данные'!$D$243)))</f>
        <v>N</v>
      </c>
      <c r="Z37" s="261" t="str">
        <f>IF(Z1&gt;'Вводные данные'!$F$7,"N",(IFERROR('Вводные данные'!Z245*'Вводные данные'!$D$243,'Вводные данные'!Y245*'Вводные данные'!$D$243)))</f>
        <v>N</v>
      </c>
      <c r="AA37" s="261" t="str">
        <f>IF(AA1&gt;'Вводные данные'!$F$7,"N",(IFERROR('Вводные данные'!AA245*'Вводные данные'!$D$243,'Вводные данные'!Z245*'Вводные данные'!$D$243)))</f>
        <v>N</v>
      </c>
      <c r="AB37" s="261" t="str">
        <f>IF(AB1&gt;'Вводные данные'!$F$7,"N",(IFERROR('Вводные данные'!AB245*'Вводные данные'!$D$243,'Вводные данные'!AA245*'Вводные данные'!$D$243)))</f>
        <v>N</v>
      </c>
      <c r="AC37" s="261" t="str">
        <f>IF(AC1&gt;'Вводные данные'!$F$7,"N",(IFERROR('Вводные данные'!AC245*'Вводные данные'!$D$243,'Вводные данные'!AB245*'Вводные данные'!$D$243)))</f>
        <v>N</v>
      </c>
      <c r="AD37" s="261" t="str">
        <f>IF(AD1&gt;'Вводные данные'!$F$7,"N",(IFERROR('Вводные данные'!AD245*'Вводные данные'!$D$243,'Вводные данные'!AC245*'Вводные данные'!$D$243)))</f>
        <v>N</v>
      </c>
      <c r="AE37" s="261" t="str">
        <f>IF(AE1&gt;'Вводные данные'!$F$7,"N",(IFERROR('Вводные данные'!AE245*'Вводные данные'!$D$243,'Вводные данные'!AD245*'Вводные данные'!$D$243)))</f>
        <v>N</v>
      </c>
      <c r="AF37" s="261" t="str">
        <f>IF(AF1&gt;'Вводные данные'!$F$7,"N",(IFERROR('Вводные данные'!AF245*'Вводные данные'!$D$243,'Вводные данные'!AE245*'Вводные данные'!$D$243)))</f>
        <v>N</v>
      </c>
      <c r="AG37" s="261" t="str">
        <f>IF(AG1&gt;'Вводные данные'!$F$7,"N",(IFERROR('Вводные данные'!AG245*'Вводные данные'!$D$243,'Вводные данные'!AF245*'Вводные данные'!$D$243)))</f>
        <v>N</v>
      </c>
      <c r="AH37" s="261" t="str">
        <f>IF(AH1&gt;'Вводные данные'!$F$7,"N",(IFERROR('Вводные данные'!AH245*'Вводные данные'!$D$243,'Вводные данные'!AG245*'Вводные данные'!$D$243)))</f>
        <v>N</v>
      </c>
      <c r="AI37" s="261" t="str">
        <f>IF(AI1&gt;'Вводные данные'!$F$7,"N",(IFERROR('Вводные данные'!AI245*'Вводные данные'!$D$243,'Вводные данные'!AH245*'Вводные данные'!$D$243)))</f>
        <v>N</v>
      </c>
      <c r="AJ37" s="261" t="str">
        <f>IF(AJ1&gt;'Вводные данные'!$F$7,"N",(IFERROR('Вводные данные'!AJ245*'Вводные данные'!$D$243,'Вводные данные'!AI245*'Вводные данные'!$D$243)))</f>
        <v>N</v>
      </c>
      <c r="AK37" s="261" t="str">
        <f>IF(AK1&gt;'Вводные данные'!$F$7,"N",(IFERROR('Вводные данные'!AK245*'Вводные данные'!$D$243,'Вводные данные'!AJ245*'Вводные данные'!$D$243)))</f>
        <v>N</v>
      </c>
      <c r="AL37" s="261" t="str">
        <f>IF(AL1&gt;'Вводные данные'!$F$7,"N",(IFERROR('Вводные данные'!AL245*'Вводные данные'!$D$243,'Вводные данные'!AK245*'Вводные данные'!$D$243)))</f>
        <v>N</v>
      </c>
      <c r="AM37" s="261" t="str">
        <f>IF(AM1&gt;'Вводные данные'!$F$7,"N",(IFERROR('Вводные данные'!AM245*'Вводные данные'!$D$243,'Вводные данные'!AL245*'Вводные данные'!$D$243)))</f>
        <v>N</v>
      </c>
      <c r="AN37" s="261" t="str">
        <f>IF(AN1&gt;'Вводные данные'!$F$7,"N",(IFERROR('Вводные данные'!AN245*'Вводные данные'!$D$243,'Вводные данные'!AM245*'Вводные данные'!$D$243)))</f>
        <v>N</v>
      </c>
      <c r="AO37" s="261" t="str">
        <f>IF(AO1&gt;'Вводные данные'!$F$7,"N",(IFERROR('Вводные данные'!AO245*'Вводные данные'!$D$243,'Вводные данные'!AN245*'Вводные данные'!$D$243)))</f>
        <v>N</v>
      </c>
      <c r="AP37" s="261" t="str">
        <f>IF(AP1&gt;'Вводные данные'!$F$7,"N",(IFERROR('Вводные данные'!AP245*'Вводные данные'!$D$243,'Вводные данные'!AO245*'Вводные данные'!$D$243)))</f>
        <v>N</v>
      </c>
      <c r="AQ37" s="261" t="str">
        <f>IF(AQ1&gt;'Вводные данные'!$F$7,"N",(IFERROR('Вводные данные'!AQ245*'Вводные данные'!$D$243,'Вводные данные'!AP245*'Вводные данные'!$D$243)))</f>
        <v>N</v>
      </c>
      <c r="AR37" s="261" t="str">
        <f>IF(AR1&gt;'Вводные данные'!$F$7,"N",(IFERROR('Вводные данные'!AR245*'Вводные данные'!$D$243,'Вводные данные'!AQ245*'Вводные данные'!$D$243)))</f>
        <v>N</v>
      </c>
      <c r="AS37" s="261" t="str">
        <f>IF(AS1&gt;'Вводные данные'!$F$7,"N",(IFERROR('Вводные данные'!AS245*'Вводные данные'!$D$243,'Вводные данные'!AR245*'Вводные данные'!$D$243)))</f>
        <v>N</v>
      </c>
      <c r="AT37" s="261" t="str">
        <f>IF(AT1&gt;'Вводные данные'!$F$7,"N",(IFERROR('Вводные данные'!AT245*'Вводные данные'!$D$243,'Вводные данные'!AS245*'Вводные данные'!$D$243)))</f>
        <v>N</v>
      </c>
      <c r="AU37" s="261" t="str">
        <f>IF(AU1&gt;'Вводные данные'!$F$7,"N",(IFERROR('Вводные данные'!AU245*'Вводные данные'!$D$243,'Вводные данные'!AT245*'Вводные данные'!$D$243)))</f>
        <v>N</v>
      </c>
      <c r="AV37" s="261" t="str">
        <f>IF(AV1&gt;'Вводные данные'!$F$7,"N",(IFERROR('Вводные данные'!AV245*'Вводные данные'!$D$243,'Вводные данные'!AU245*'Вводные данные'!$D$243)))</f>
        <v>N</v>
      </c>
      <c r="AW37" s="261" t="str">
        <f>IF(AW1&gt;'Вводные данные'!$F$7,"N",(IFERROR('Вводные данные'!AW245*'Вводные данные'!$D$243,'Вводные данные'!AV245*'Вводные данные'!$D$243)))</f>
        <v>N</v>
      </c>
      <c r="AX37" s="261" t="str">
        <f>IF(AX1&gt;'Вводные данные'!$F$7,"N",(IFERROR('Вводные данные'!AX245*'Вводные данные'!$D$243,'Вводные данные'!AW245*'Вводные данные'!$D$243)))</f>
        <v>N</v>
      </c>
      <c r="AY37" s="261" t="str">
        <f>IF(AY1&gt;'Вводные данные'!$F$7,"N",(IFERROR('Вводные данные'!AY245*'Вводные данные'!$D$243,'Вводные данные'!AX245*'Вводные данные'!$D$243)))</f>
        <v>N</v>
      </c>
      <c r="AZ37" s="261" t="str">
        <f>IF(AZ1&gt;'Вводные данные'!$F$7,"N",(IFERROR('Вводные данные'!AZ245*'Вводные данные'!$D$243,'Вводные данные'!AY245*'Вводные данные'!$D$243)))</f>
        <v>N</v>
      </c>
      <c r="BA37" s="261" t="str">
        <f>IF(BA1&gt;'Вводные данные'!$F$7,"N",(IFERROR('Вводные данные'!BA245*'Вводные данные'!$D$243,'Вводные данные'!AZ245*'Вводные данные'!$D$243)))</f>
        <v>N</v>
      </c>
      <c r="BB37" s="261" t="str">
        <f>IF(BB1&gt;'Вводные данные'!$F$7,"N",(IFERROR('Вводные данные'!BB245*'Вводные данные'!$D$243,'Вводные данные'!BA245*'Вводные данные'!$D$243)))</f>
        <v>N</v>
      </c>
      <c r="BC37" s="261" t="str">
        <f>IF(BC1&gt;'Вводные данные'!$F$7,"N",(IFERROR('Вводные данные'!BC245*'Вводные данные'!$D$243,'Вводные данные'!BB245*'Вводные данные'!$D$243)))</f>
        <v>N</v>
      </c>
      <c r="BD37" s="261" t="str">
        <f>IF(BD1&gt;'Вводные данные'!$F$7,"N",(IFERROR('Вводные данные'!BD245*'Вводные данные'!$D$243,'Вводные данные'!BC245*'Вводные данные'!$D$243)))</f>
        <v>N</v>
      </c>
      <c r="BE37" s="261" t="str">
        <f>IF(BE1&gt;'Вводные данные'!$F$7,"N",(IFERROR('Вводные данные'!BE245*'Вводные данные'!$D$243,'Вводные данные'!BD245*'Вводные данные'!$D$243)))</f>
        <v>N</v>
      </c>
      <c r="BF37" s="261" t="str">
        <f>IF(BF1&gt;'Вводные данные'!$F$7,"N",(IFERROR('Вводные данные'!BF245*'Вводные данные'!$D$243,'Вводные данные'!BE245*'Вводные данные'!$D$243)))</f>
        <v>N</v>
      </c>
      <c r="BG37" s="261" t="str">
        <f>IF(BG1&gt;'Вводные данные'!$F$7,"N",(IFERROR('Вводные данные'!BG245*'Вводные данные'!$D$243,'Вводные данные'!BF245*'Вводные данные'!$D$243)))</f>
        <v>N</v>
      </c>
      <c r="BH37" s="261" t="str">
        <f>IF(BH1&gt;'Вводные данные'!$F$7,"N",(IFERROR('Вводные данные'!BH245*'Вводные данные'!$D$243,'Вводные данные'!BG245*'Вводные данные'!$D$243)))</f>
        <v>N</v>
      </c>
      <c r="BI37" s="261" t="str">
        <f>IF(BI1&gt;'Вводные данные'!$F$7,"N",(IFERROR('Вводные данные'!BI245*'Вводные данные'!$D$243,'Вводные данные'!BH245*'Вводные данные'!$D$243)))</f>
        <v>N</v>
      </c>
      <c r="BJ37" s="261" t="str">
        <f>IF(BJ1&gt;'Вводные данные'!$F$7,"N",(IFERROR('Вводные данные'!BJ245*'Вводные данные'!$D$243,'Вводные данные'!BI245*'Вводные данные'!$D$243)))</f>
        <v>N</v>
      </c>
      <c r="BK37" s="261" t="str">
        <f>IF(BK1&gt;'Вводные данные'!$F$7,"N",(IFERROR('Вводные данные'!BK245*'Вводные данные'!$D$243,'Вводные данные'!BJ245*'Вводные данные'!$D$243)))</f>
        <v>N</v>
      </c>
      <c r="BL37" s="261" t="str">
        <f>IF(BL1&gt;'Вводные данные'!$F$7,"N",(IFERROR('Вводные данные'!BL245*'Вводные данные'!$D$243,'Вводные данные'!BK245*'Вводные данные'!$D$243)))</f>
        <v>N</v>
      </c>
      <c r="BM37" s="261" t="str">
        <f>IF(BM1&gt;'Вводные данные'!$F$7,"N",(IFERROR('Вводные данные'!BM245*'Вводные данные'!$D$243,'Вводные данные'!BL245*'Вводные данные'!$D$243)))</f>
        <v>N</v>
      </c>
      <c r="BN37" s="261" t="str">
        <f>IF(BN1&gt;'Вводные данные'!$F$7,"N",(IFERROR('Вводные данные'!BN245*'Вводные данные'!$D$243,'Вводные данные'!BM245*'Вводные данные'!$D$243)))</f>
        <v>N</v>
      </c>
      <c r="BO37" s="261" t="str">
        <f>IF(BO1&gt;'Вводные данные'!$F$7,"N",(IFERROR('Вводные данные'!BO245*'Вводные данные'!$D$243,'Вводные данные'!BN245*'Вводные данные'!$D$243)))</f>
        <v>N</v>
      </c>
      <c r="BP37" s="261" t="str">
        <f>IF(BP1&gt;'Вводные данные'!$F$7,"N",(IFERROR('Вводные данные'!BP245*'Вводные данные'!$D$243,'Вводные данные'!BO245*'Вводные данные'!$D$243)))</f>
        <v>N</v>
      </c>
      <c r="BQ37" s="261" t="str">
        <f>IF(BQ1&gt;'Вводные данные'!$F$7,"N",(IFERROR('Вводные данные'!BQ245*'Вводные данные'!$D$243,'Вводные данные'!BP245*'Вводные данные'!$D$243)))</f>
        <v>N</v>
      </c>
      <c r="BR37" s="261" t="str">
        <f>IF(BR1&gt;'Вводные данные'!$F$7,"N",(IFERROR('Вводные данные'!BR245*'Вводные данные'!$D$243,'Вводные данные'!BQ245*'Вводные данные'!$D$243)))</f>
        <v>N</v>
      </c>
      <c r="BS37" s="261" t="str">
        <f>IF(BS1&gt;'Вводные данные'!$F$7,"N",(IFERROR('Вводные данные'!BS245*'Вводные данные'!$D$243,'Вводные данные'!BR245*'Вводные данные'!$D$243)))</f>
        <v>N</v>
      </c>
      <c r="BT37" s="261" t="str">
        <f>IF(BT1&gt;'Вводные данные'!$F$7,"N",(IFERROR('Вводные данные'!BT245*'Вводные данные'!$D$243,'Вводные данные'!BS245*'Вводные данные'!$D$243)))</f>
        <v>N</v>
      </c>
      <c r="BU37" s="261" t="str">
        <f>IF(BU1&gt;'Вводные данные'!$F$7,"N",(IFERROR('Вводные данные'!BU245*'Вводные данные'!$D$243,'Вводные данные'!BT245*'Вводные данные'!$D$243)))</f>
        <v>N</v>
      </c>
      <c r="BV37" s="261" t="str">
        <f>IF(BV1&gt;'Вводные данные'!$F$7,"N",(IFERROR('Вводные данные'!BV245*'Вводные данные'!$D$243,'Вводные данные'!BU245*'Вводные данные'!$D$243)))</f>
        <v>N</v>
      </c>
      <c r="BW37" s="261" t="str">
        <f>IF(BW1&gt;'Вводные данные'!$F$7,"N",(IFERROR('Вводные данные'!BW245*'Вводные данные'!$D$243,'Вводные данные'!BV245*'Вводные данные'!$D$243)))</f>
        <v>N</v>
      </c>
      <c r="BX37" s="261" t="str">
        <f>IF(BX1&gt;'Вводные данные'!$F$7,"N",(IFERROR('Вводные данные'!BX245*'Вводные данные'!$D$243,'Вводные данные'!BW245*'Вводные данные'!$D$243)))</f>
        <v>N</v>
      </c>
      <c r="BY37" s="261" t="str">
        <f>IF(BY1&gt;'Вводные данные'!$F$7,"N",(IFERROR('Вводные данные'!BY245*'Вводные данные'!$D$243,'Вводные данные'!BX245*'Вводные данные'!$D$243)))</f>
        <v>N</v>
      </c>
      <c r="BZ37" s="261" t="str">
        <f>IF(BZ1&gt;'Вводные данные'!$F$7,"N",(IFERROR('Вводные данные'!BZ245*'Вводные данные'!$D$243,'Вводные данные'!BY245*'Вводные данные'!$D$243)))</f>
        <v>N</v>
      </c>
      <c r="CA37" s="261" t="str">
        <f>IF(CA1&gt;'Вводные данные'!$F$7,"N",(IFERROR('Вводные данные'!CA245*'Вводные данные'!$D$243,'Вводные данные'!BZ245*'Вводные данные'!$D$243)))</f>
        <v>N</v>
      </c>
      <c r="CB37" s="261" t="str">
        <f>IF(CB1&gt;'Вводные данные'!$F$7,"N",(IFERROR('Вводные данные'!CB245*'Вводные данные'!$D$243,'Вводные данные'!CA245*'Вводные данные'!$D$243)))</f>
        <v>N</v>
      </c>
      <c r="CC37" s="261" t="str">
        <f>IF(CC1&gt;'Вводные данные'!$F$7,"N",(IFERROR('Вводные данные'!CC245*'Вводные данные'!$D$243,'Вводные данные'!CB245*'Вводные данные'!$D$243)))</f>
        <v>N</v>
      </c>
      <c r="CD37" s="261" t="str">
        <f>IF(CD1&gt;'Вводные данные'!$F$7,"N",(IFERROR('Вводные данные'!CD245*'Вводные данные'!$D$243,'Вводные данные'!CC245*'Вводные данные'!$D$243)))</f>
        <v>N</v>
      </c>
      <c r="CE37" s="261" t="str">
        <f>IF(CE1&gt;'Вводные данные'!$F$7,"N",(IFERROR('Вводные данные'!CE245*'Вводные данные'!$D$243,'Вводные данные'!CD245*'Вводные данные'!$D$243)))</f>
        <v>N</v>
      </c>
      <c r="CF37" s="261" t="str">
        <f>IF(CF1&gt;'Вводные данные'!$F$7,"N",(IFERROR('Вводные данные'!CF245*'Вводные данные'!$D$243,'Вводные данные'!CE245*'Вводные данные'!$D$243)))</f>
        <v>N</v>
      </c>
      <c r="CG37" s="261" t="str">
        <f>IF(CG1&gt;'Вводные данные'!$F$7,"N",(IFERROR('Вводные данные'!CG245*'Вводные данные'!$D$243,'Вводные данные'!CF245*'Вводные данные'!$D$243)))</f>
        <v>N</v>
      </c>
      <c r="CH37" s="261" t="str">
        <f>IF(CH1&gt;'Вводные данные'!$F$7,"N",(IFERROR('Вводные данные'!CH245*'Вводные данные'!$D$243,'Вводные данные'!CG245*'Вводные данные'!$D$243)))</f>
        <v>N</v>
      </c>
      <c r="CI37" s="261" t="str">
        <f>IF(CI1&gt;'Вводные данные'!$F$7,"N",(IFERROR('Вводные данные'!CI245*'Вводные данные'!$D$243,'Вводные данные'!CH245*'Вводные данные'!$D$243)))</f>
        <v>N</v>
      </c>
      <c r="CJ37" s="261" t="str">
        <f>IF(CJ1&gt;'Вводные данные'!$F$7,"N",(IFERROR('Вводные данные'!CJ245*'Вводные данные'!$D$243,'Вводные данные'!CI245*'Вводные данные'!$D$243)))</f>
        <v>N</v>
      </c>
      <c r="CK37" s="261" t="str">
        <f>IF(CK1&gt;'Вводные данные'!$F$7,"N",(IFERROR('Вводные данные'!CK245*'Вводные данные'!$D$243,'Вводные данные'!CJ245*'Вводные данные'!$D$243)))</f>
        <v>N</v>
      </c>
      <c r="CL37" s="261" t="str">
        <f>IF(CL1&gt;'Вводные данные'!$F$7,"N",(IFERROR('Вводные данные'!CL245*'Вводные данные'!$D$243,'Вводные данные'!CK245*'Вводные данные'!$D$243)))</f>
        <v>N</v>
      </c>
      <c r="CM37" s="261" t="str">
        <f>IF(CM1&gt;'Вводные данные'!$F$7,"N",(IFERROR('Вводные данные'!CM245*'Вводные данные'!$D$243,'Вводные данные'!CL245*'Вводные данные'!$D$243)))</f>
        <v>N</v>
      </c>
      <c r="CN37" s="261" t="str">
        <f>IF(CN1&gt;'Вводные данные'!$F$7,"N",(IFERROR('Вводные данные'!CN245*'Вводные данные'!$D$243,'Вводные данные'!CM245*'Вводные данные'!$D$243)))</f>
        <v>N</v>
      </c>
      <c r="CO37" s="261" t="str">
        <f>IF(CO1&gt;'Вводные данные'!$F$7,"N",(IFERROR('Вводные данные'!CO245*'Вводные данные'!$D$243,'Вводные данные'!CN245*'Вводные данные'!$D$243)))</f>
        <v>N</v>
      </c>
      <c r="CP37" s="261" t="str">
        <f>IF(CP1&gt;'Вводные данные'!$F$7,"N",(IFERROR('Вводные данные'!CP245*'Вводные данные'!$D$243,'Вводные данные'!CO245*'Вводные данные'!$D$243)))</f>
        <v>N</v>
      </c>
      <c r="CQ37" s="261" t="str">
        <f>IF(CQ1&gt;'Вводные данные'!$F$7,"N",(IFERROR('Вводные данные'!CQ245*'Вводные данные'!$D$243,'Вводные данные'!CP245*'Вводные данные'!$D$243)))</f>
        <v>N</v>
      </c>
      <c r="CR37" s="261" t="str">
        <f>IF(CR1&gt;'Вводные данные'!$F$7,"N",(IFERROR('Вводные данные'!CR245*'Вводные данные'!$D$243,'Вводные данные'!CQ245*'Вводные данные'!$D$243)))</f>
        <v>N</v>
      </c>
      <c r="CS37" s="261" t="str">
        <f>IF(CS1&gt;'Вводные данные'!$F$7,"N",(IFERROR('Вводные данные'!CS245*'Вводные данные'!$D$243,'Вводные данные'!CR245*'Вводные данные'!$D$243)))</f>
        <v>N</v>
      </c>
      <c r="CT37" s="261" t="str">
        <f>IF(CT1&gt;'Вводные данные'!$F$7,"N",(IFERROR('Вводные данные'!CT245*'Вводные данные'!$D$243,'Вводные данные'!CS245*'Вводные данные'!$D$243)))</f>
        <v>N</v>
      </c>
      <c r="CU37" s="261" t="str">
        <f>IF(CU1&gt;'Вводные данные'!$F$7,"N",(IFERROR('Вводные данные'!CU245*'Вводные данные'!$D$243,'Вводные данные'!CT245*'Вводные данные'!$D$243)))</f>
        <v>N</v>
      </c>
      <c r="CV37" s="261" t="str">
        <f>IF(CV1&gt;'Вводные данные'!$F$7,"N",(IFERROR('Вводные данные'!CV245*'Вводные данные'!$D$243,'Вводные данные'!CU245*'Вводные данные'!$D$243)))</f>
        <v>N</v>
      </c>
      <c r="CW37" s="261" t="str">
        <f>IF(CW1&gt;'Вводные данные'!$F$7,"N",(IFERROR('Вводные данные'!CW245*'Вводные данные'!$D$243,'Вводные данные'!CV245*'Вводные данные'!$D$243)))</f>
        <v>N</v>
      </c>
      <c r="CX37" s="261" t="str">
        <f>IF(CX1&gt;'Вводные данные'!$F$7,"N",(IFERROR('Вводные данные'!CX245*'Вводные данные'!$D$243,'Вводные данные'!CW245*'Вводные данные'!$D$243)))</f>
        <v>N</v>
      </c>
      <c r="CY37" s="261" t="str">
        <f>IF(CY1&gt;'Вводные данные'!$F$7,"N",(IFERROR('Вводные данные'!CY245*'Вводные данные'!$D$243,'Вводные данные'!CX245*'Вводные данные'!$D$243)))</f>
        <v>N</v>
      </c>
      <c r="CZ37" s="261" t="str">
        <f>IF(CZ1&gt;'Вводные данные'!$F$7,"N",(IFERROR('Вводные данные'!CZ245*'Вводные данные'!$D$243,'Вводные данные'!CY245*'Вводные данные'!$D$243)))</f>
        <v>N</v>
      </c>
      <c r="DA37" s="261" t="str">
        <f>IF(DA1&gt;'Вводные данные'!$F$7,"N",(IFERROR('Вводные данные'!DA245*'Вводные данные'!$D$243,'Вводные данные'!CZ245*'Вводные данные'!$D$243)))</f>
        <v>N</v>
      </c>
      <c r="DB37" s="261" t="str">
        <f>IF(DB1&gt;'Вводные данные'!$F$7,"N",(IFERROR('Вводные данные'!DB245*'Вводные данные'!$D$243,'Вводные данные'!DA245*'Вводные данные'!$D$243)))</f>
        <v>N</v>
      </c>
      <c r="DC37" s="261" t="str">
        <f>IF(DC1&gt;'Вводные данные'!$F$7,"N",(IFERROR('Вводные данные'!DC245*'Вводные данные'!$D$243,'Вводные данные'!DB245*'Вводные данные'!$D$243)))</f>
        <v>N</v>
      </c>
      <c r="DD37" s="261" t="str">
        <f>IF(DD1&gt;'Вводные данные'!$F$7,"N",(IFERROR('Вводные данные'!DD245*'Вводные данные'!$D$243,'Вводные данные'!DC245*'Вводные данные'!$D$243)))</f>
        <v>N</v>
      </c>
      <c r="DE37" s="261" t="str">
        <f>IF(DE1&gt;'Вводные данные'!$F$7,"N",(IFERROR('Вводные данные'!DE245*'Вводные данные'!$D$243,'Вводные данные'!DD245*'Вводные данные'!$D$243)))</f>
        <v>N</v>
      </c>
      <c r="DF37" s="261" t="str">
        <f>IF(DF1&gt;'Вводные данные'!$F$7,"N",(IFERROR('Вводные данные'!DF245*'Вводные данные'!$D$243,'Вводные данные'!DE245*'Вводные данные'!$D$243)))</f>
        <v>N</v>
      </c>
      <c r="DG37" s="261" t="str">
        <f>IF(DG1&gt;'Вводные данные'!$F$7,"N",(IFERROR('Вводные данные'!DG245*'Вводные данные'!$D$243,'Вводные данные'!DF245*'Вводные данные'!$D$243)))</f>
        <v>N</v>
      </c>
      <c r="DH37" s="261" t="str">
        <f>IF(DH1&gt;'Вводные данные'!$F$7,"N",(IFERROR('Вводные данные'!DH245*'Вводные данные'!$D$243,'Вводные данные'!DG245*'Вводные данные'!$D$243)))</f>
        <v>N</v>
      </c>
      <c r="DI37" s="261" t="str">
        <f>IF(DI1&gt;'Вводные данные'!$F$7,"N",(IFERROR('Вводные данные'!DI245*'Вводные данные'!$D$243,'Вводные данные'!DH245*'Вводные данные'!$D$243)))</f>
        <v>N</v>
      </c>
      <c r="DJ37" s="261" t="str">
        <f>IF(DJ1&gt;'Вводные данные'!$F$7,"N",(IFERROR('Вводные данные'!DJ245*'Вводные данные'!$D$243,'Вводные данные'!DI245*'Вводные данные'!$D$243)))</f>
        <v>N</v>
      </c>
      <c r="DK37" s="261" t="str">
        <f>IF(DK1&gt;'Вводные данные'!$F$7,"N",(IFERROR('Вводные данные'!DK245*'Вводные данные'!$D$243,'Вводные данные'!DJ245*'Вводные данные'!$D$243)))</f>
        <v>N</v>
      </c>
      <c r="DL37" s="261" t="str">
        <f>IF(DL1&gt;'Вводные данные'!$F$7,"N",(IFERROR('Вводные данные'!DL245*'Вводные данные'!$D$243,'Вводные данные'!DK245*'Вводные данные'!$D$243)))</f>
        <v>N</v>
      </c>
      <c r="DM37" s="261" t="str">
        <f>IF(DM1&gt;'Вводные данные'!$F$7,"N",(IFERROR('Вводные данные'!DM245*'Вводные данные'!$D$243,'Вводные данные'!DL245*'Вводные данные'!$D$243)))</f>
        <v>N</v>
      </c>
      <c r="DN37" s="261" t="str">
        <f>IF(DN1&gt;'Вводные данные'!$F$7,"N",(IFERROR('Вводные данные'!DN245*'Вводные данные'!$D$243,'Вводные данные'!DM245*'Вводные данные'!$D$243)))</f>
        <v>N</v>
      </c>
      <c r="DO37" s="261" t="str">
        <f>IF(DO1&gt;'Вводные данные'!$F$7,"N",(IFERROR('Вводные данные'!DO245*'Вводные данные'!$D$243,'Вводные данные'!DN245*'Вводные данные'!$D$243)))</f>
        <v>N</v>
      </c>
      <c r="DP37" s="261" t="str">
        <f>IF(DP1&gt;'Вводные данные'!$F$7,"N",(IFERROR('Вводные данные'!DP245*'Вводные данные'!$D$243,'Вводные данные'!DO245*'Вводные данные'!$D$243)))</f>
        <v>N</v>
      </c>
      <c r="DQ37" s="261" t="str">
        <f>IF(DQ1&gt;'Вводные данные'!$F$7,"N",(IFERROR('Вводные данные'!DQ245*'Вводные данные'!$D$243,'Вводные данные'!DP245*'Вводные данные'!$D$243)))</f>
        <v>N</v>
      </c>
      <c r="DR37" s="261" t="str">
        <f>IF(DR1&gt;'Вводные данные'!$F$7,"N",(IFERROR('Вводные данные'!DR245*'Вводные данные'!$D$243,'Вводные данные'!DQ245*'Вводные данные'!$D$243)))</f>
        <v>N</v>
      </c>
      <c r="DS37" s="261" t="str">
        <f>IF(DS1&gt;'Вводные данные'!$F$7,"N",(IFERROR('Вводные данные'!DS245*'Вводные данные'!$D$243,'Вводные данные'!DR245*'Вводные данные'!$D$243)))</f>
        <v>N</v>
      </c>
      <c r="DT37" s="261" t="str">
        <f>IF(DT1&gt;'Вводные данные'!$F$7,"N",(IFERROR('Вводные данные'!DT245*'Вводные данные'!$D$243,'Вводные данные'!DS245*'Вводные данные'!$D$243)))</f>
        <v>N</v>
      </c>
      <c r="DU37" s="261" t="str">
        <f>IF(DU1&gt;'Вводные данные'!$F$7,"N",(IFERROR('Вводные данные'!DU245*'Вводные данные'!$D$243,'Вводные данные'!DT245*'Вводные данные'!$D$243)))</f>
        <v>N</v>
      </c>
      <c r="DV37" s="261" t="str">
        <f>IF(DV1&gt;'Вводные данные'!$F$7,"N",(IFERROR('Вводные данные'!DV245*'Вводные данные'!$D$243,'Вводные данные'!DU245*'Вводные данные'!$D$243)))</f>
        <v>N</v>
      </c>
      <c r="DW37" s="261" t="str">
        <f>IF(DW1&gt;'Вводные данные'!$F$7,"N",(IFERROR('Вводные данные'!DW245*'Вводные данные'!$D$243,'Вводные данные'!DV245*'Вводные данные'!$D$243)))</f>
        <v>N</v>
      </c>
      <c r="DX37" s="261" t="str">
        <f>IF(DX1&gt;'Вводные данные'!$F$7,"N",(IFERROR('Вводные данные'!DX245*'Вводные данные'!$D$243,'Вводные данные'!DW245*'Вводные данные'!$D$243)))</f>
        <v>N</v>
      </c>
      <c r="DY37" s="261" t="str">
        <f>IF(DY1&gt;'Вводные данные'!$F$7,"N",(IFERROR('Вводные данные'!DY245*'Вводные данные'!$D$243,'Вводные данные'!DX245*'Вводные данные'!$D$243)))</f>
        <v>N</v>
      </c>
      <c r="DZ37" s="261" t="str">
        <f>IF(DZ1&gt;'Вводные данные'!$F$7,"N",(IFERROR('Вводные данные'!DZ245*'Вводные данные'!$D$243,'Вводные данные'!DY245*'Вводные данные'!$D$243)))</f>
        <v>N</v>
      </c>
      <c r="EA37" s="261" t="str">
        <f>IF(EA1&gt;'Вводные данные'!$F$7,"N",(IFERROR('Вводные данные'!EA245*'Вводные данные'!$D$243,'Вводные данные'!DZ245*'Вводные данные'!$D$243)))</f>
        <v>N</v>
      </c>
      <c r="EB37" s="261" t="str">
        <f>IF(EB1&gt;'Вводные данные'!$F$7,"N",(IFERROR('Вводные данные'!EB245*'Вводные данные'!$D$243,'Вводные данные'!EA245*'Вводные данные'!$D$243)))</f>
        <v>N</v>
      </c>
      <c r="EC37" s="261" t="str">
        <f>IF(EC1&gt;'Вводные данные'!$F$7,"N",(IFERROR('Вводные данные'!EC245*'Вводные данные'!$D$243,'Вводные данные'!EB245*'Вводные данные'!$D$243)))</f>
        <v>N</v>
      </c>
      <c r="ED37" s="261" t="str">
        <f>IF(ED1&gt;'Вводные данные'!$F$7,"N",(IFERROR('Вводные данные'!ED245*'Вводные данные'!$D$243,'Вводные данные'!EC245*'Вводные данные'!$D$243)))</f>
        <v>N</v>
      </c>
      <c r="EE37" s="261" t="str">
        <f>IF(EE1&gt;'Вводные данные'!$F$7,"N",(IFERROR('Вводные данные'!EE245*'Вводные данные'!$D$243,'Вводные данные'!ED245*'Вводные данные'!$D$243)))</f>
        <v>N</v>
      </c>
      <c r="EF37" s="261" t="str">
        <f>IF(EF1&gt;'Вводные данные'!$F$7,"N",(IFERROR('Вводные данные'!EF245*'Вводные данные'!$D$243,'Вводные данные'!EE245*'Вводные данные'!$D$243)))</f>
        <v>N</v>
      </c>
      <c r="EG37" s="261" t="str">
        <f>IF(EG1&gt;'Вводные данные'!$F$7,"N",(IFERROR('Вводные данные'!EG245*'Вводные данные'!$D$243,'Вводные данные'!EF245*'Вводные данные'!$D$243)))</f>
        <v>N</v>
      </c>
      <c r="EH37" s="261" t="str">
        <f>IF(EH1&gt;'Вводные данные'!$F$7,"N",(IFERROR('Вводные данные'!EH245*'Вводные данные'!$D$243,'Вводные данные'!EG245*'Вводные данные'!$D$243)))</f>
        <v>N</v>
      </c>
      <c r="EI37" s="261" t="str">
        <f>IF(EI1&gt;'Вводные данные'!$F$7,"N",(IFERROR('Вводные данные'!EI245*'Вводные данные'!$D$243,'Вводные данные'!EH245*'Вводные данные'!$D$243)))</f>
        <v>N</v>
      </c>
      <c r="EJ37" s="261" t="str">
        <f>IF(EJ1&gt;'Вводные данные'!$F$7,"N",(IFERROR('Вводные данные'!EJ245*'Вводные данные'!$D$243,'Вводные данные'!EI245*'Вводные данные'!$D$243)))</f>
        <v>N</v>
      </c>
      <c r="EK37" s="261" t="str">
        <f>IF(EK1&gt;'Вводные данные'!$F$7,"N",(IFERROR('Вводные данные'!EK245*'Вводные данные'!$D$243,'Вводные данные'!EJ245*'Вводные данные'!$D$243)))</f>
        <v>N</v>
      </c>
      <c r="EL37" s="261" t="str">
        <f>IF(EL1&gt;'Вводные данные'!$F$7,"N",(IFERROR('Вводные данные'!EL245*'Вводные данные'!$D$243,'Вводные данные'!EK245*'Вводные данные'!$D$243)))</f>
        <v>N</v>
      </c>
      <c r="EM37" s="261" t="str">
        <f>IF(EM1&gt;'Вводные данные'!$F$7,"N",(IFERROR('Вводные данные'!EM245*'Вводные данные'!$D$243,'Вводные данные'!EL245*'Вводные данные'!$D$243)))</f>
        <v>N</v>
      </c>
      <c r="EN37" s="261" t="str">
        <f>IF(EN1&gt;'Вводные данные'!$F$7,"N",(IFERROR('Вводные данные'!EN245*'Вводные данные'!$D$243,'Вводные данные'!EM245*'Вводные данные'!$D$243)))</f>
        <v>N</v>
      </c>
      <c r="EO37" s="261" t="str">
        <f>IF(EO1&gt;'Вводные данные'!$F$7,"N",(IFERROR('Вводные данные'!EO245*'Вводные данные'!$D$243,'Вводные данные'!EN245*'Вводные данные'!$D$243)))</f>
        <v>N</v>
      </c>
      <c r="EP37" s="261" t="str">
        <f>IF(EP1&gt;'Вводные данные'!$F$7,"N",(IFERROR('Вводные данные'!EP245*'Вводные данные'!$D$243,'Вводные данные'!EO245*'Вводные данные'!$D$243)))</f>
        <v>N</v>
      </c>
      <c r="EQ37" s="261" t="str">
        <f>IF(EQ1&gt;'Вводные данные'!$F$7,"N",(IFERROR('Вводные данные'!EQ245*'Вводные данные'!$D$243,'Вводные данные'!EP245*'Вводные данные'!$D$243)))</f>
        <v>N</v>
      </c>
      <c r="ER37" s="261" t="str">
        <f>IF(ER1&gt;'Вводные данные'!$F$7,"N",(IFERROR('Вводные данные'!ER245*'Вводные данные'!$D$243,'Вводные данные'!EQ245*'Вводные данные'!$D$243)))</f>
        <v>N</v>
      </c>
      <c r="ES37" s="261" t="str">
        <f>IF(ES1&gt;'Вводные данные'!$F$7,"N",(IFERROR('Вводные данные'!ES245*'Вводные данные'!$D$243,'Вводные данные'!ER245*'Вводные данные'!$D$243)))</f>
        <v>N</v>
      </c>
      <c r="ET37" s="261" t="str">
        <f>IF(ET1&gt;'Вводные данные'!$F$7,"N",(IFERROR('Вводные данные'!ET245*'Вводные данные'!$D$243,'Вводные данные'!ES245*'Вводные данные'!$D$243)))</f>
        <v>N</v>
      </c>
      <c r="EU37" s="261" t="str">
        <f>IF(EU1&gt;'Вводные данные'!$F$7,"N",(IFERROR('Вводные данные'!EU245*'Вводные данные'!$D$243,'Вводные данные'!ET245*'Вводные данные'!$D$243)))</f>
        <v>N</v>
      </c>
      <c r="EV37" s="261" t="str">
        <f>IF(EV1&gt;'Вводные данные'!$F$7,"N",(IFERROR('Вводные данные'!EV245*'Вводные данные'!$D$243,'Вводные данные'!EU245*'Вводные данные'!$D$243)))</f>
        <v>N</v>
      </c>
      <c r="EW37" s="261" t="str">
        <f>IF(EW1&gt;'Вводные данные'!$F$7,"N",(IFERROR('Вводные данные'!EW245*'Вводные данные'!$D$243,'Вводные данные'!EV245*'Вводные данные'!$D$243)))</f>
        <v>N</v>
      </c>
    </row>
    <row r="38" spans="2:153" s="73" customFormat="1" ht="15" customHeight="1" x14ac:dyDescent="0.25">
      <c r="B38" s="345" t="s">
        <v>313</v>
      </c>
      <c r="C38" s="240">
        <f t="shared" si="4"/>
        <v>0</v>
      </c>
      <c r="D38" s="240">
        <f>IF(D1&gt;'Вводные данные'!$F$7,"N",(IF('Вводные данные'!$E$243&lt;0,0,('Вводные данные'!C245*'Вводные данные'!$E$243))))</f>
        <v>0</v>
      </c>
      <c r="E38" s="240">
        <f>IF(E1&gt;'Вводные данные'!$F$7,"N",(IF('Вводные данные'!$E$243&lt;0,0,('Вводные данные'!D245*'Вводные данные'!$E$243))))</f>
        <v>0</v>
      </c>
      <c r="F38" s="240">
        <f>IF(F1&gt;'Вводные данные'!$F$7,"N",(IF('Вводные данные'!$E$243&lt;0,0,('Вводные данные'!E245*'Вводные данные'!$E$243))))</f>
        <v>0</v>
      </c>
      <c r="G38" s="240">
        <f>IF(G1&gt;'Вводные данные'!$F$7,"N",(IF('Вводные данные'!$E$243&lt;0,0,('Вводные данные'!F245*'Вводные данные'!$E$243))))</f>
        <v>0</v>
      </c>
      <c r="H38" s="240">
        <f>IF(H1&gt;'Вводные данные'!$F$7,"N",(IF('Вводные данные'!$E$243&lt;0,0,('Вводные данные'!G245*'Вводные данные'!$E$243))))</f>
        <v>0</v>
      </c>
      <c r="I38" s="240">
        <f>IF(I1&gt;'Вводные данные'!$F$7,"N",(IF('Вводные данные'!$E$243&lt;0,0,('Вводные данные'!H245*'Вводные данные'!$E$243))))</f>
        <v>0</v>
      </c>
      <c r="J38" s="240">
        <f>IF(J1&gt;'Вводные данные'!$F$7,"N",(IF('Вводные данные'!$E$243&lt;0,0,('Вводные данные'!I245*'Вводные данные'!$E$243))))</f>
        <v>0</v>
      </c>
      <c r="K38" s="240">
        <f>IF(K1&gt;'Вводные данные'!$F$7,"N",(IF('Вводные данные'!$E$243&lt;0,0,('Вводные данные'!J245*'Вводные данные'!$E$243))))</f>
        <v>0</v>
      </c>
      <c r="L38" s="240">
        <f>IF(L1&gt;'Вводные данные'!$F$7,"N",(IF('Вводные данные'!$E$243&lt;0,0,('Вводные данные'!K245*'Вводные данные'!$E$243))))</f>
        <v>0</v>
      </c>
      <c r="M38" s="261">
        <f>IF(M1&gt;'Вводные данные'!$F$7,"N",(IF('Вводные данные'!$E$243&lt;0,0,('Вводные данные'!L245*'Вводные данные'!$E$243))))</f>
        <v>0</v>
      </c>
      <c r="N38" s="261">
        <f>IF(N1&gt;'Вводные данные'!$F$7,"N",(IF('Вводные данные'!$E$243&lt;0,0,('Вводные данные'!M245*'Вводные данные'!$E$243))))</f>
        <v>0</v>
      </c>
      <c r="O38" s="261">
        <f>IF(O1&gt;'Вводные данные'!$F$7,"N",(IF('Вводные данные'!$E$243&lt;0,0,('Вводные данные'!N245*'Вводные данные'!$E$243))))</f>
        <v>0</v>
      </c>
      <c r="P38" s="261">
        <f>IF(P1&gt;'Вводные данные'!$F$7,"N",(IF('Вводные данные'!$E$243&lt;0,0,('Вводные данные'!O245*'Вводные данные'!$E$243))))</f>
        <v>0</v>
      </c>
      <c r="Q38" s="261">
        <f>IF(Q1&gt;'Вводные данные'!$F$7,"N",(IF('Вводные данные'!$E$243&lt;0,0,('Вводные данные'!P245*'Вводные данные'!$E$243))))</f>
        <v>0</v>
      </c>
      <c r="R38" s="261">
        <f>IF(R1&gt;'Вводные данные'!$F$7,"N",(IF('Вводные данные'!$E$243&lt;0,0,('Вводные данные'!Q245*'Вводные данные'!$E$243))))</f>
        <v>0</v>
      </c>
      <c r="S38" s="261">
        <f>IF(S1&gt;'Вводные данные'!$F$7,"N",(IF('Вводные данные'!$E$243&lt;0,0,('Вводные данные'!R245*'Вводные данные'!$E$243))))</f>
        <v>0</v>
      </c>
      <c r="T38" s="261">
        <f>IF(T1&gt;'Вводные данные'!$F$7,"N",(IF('Вводные данные'!$E$243&lt;0,0,('Вводные данные'!S245*'Вводные данные'!$E$243))))</f>
        <v>0</v>
      </c>
      <c r="U38" s="261">
        <f>IF(U1&gt;'Вводные данные'!$F$7,"N",(IF('Вводные данные'!$E$243&lt;0,0,('Вводные данные'!T245*'Вводные данные'!$E$243))))</f>
        <v>0</v>
      </c>
      <c r="V38" s="261">
        <f>IF(V1&gt;'Вводные данные'!$F$7,"N",(IF('Вводные данные'!$E$243&lt;0,0,('Вводные данные'!U245*'Вводные данные'!$E$243))))</f>
        <v>0</v>
      </c>
      <c r="W38" s="261">
        <f>IF(W1&gt;'Вводные данные'!$F$7,"N",(IF('Вводные данные'!$E$243&lt;0,0,('Вводные данные'!V245*'Вводные данные'!$E$243))))</f>
        <v>0</v>
      </c>
      <c r="X38" s="261" t="str">
        <f>IF(X1&gt;'Вводные данные'!$F$7,"N",(IF('Вводные данные'!$E$243&lt;0,0,('Вводные данные'!W245*'Вводные данные'!$E$243))))</f>
        <v>N</v>
      </c>
      <c r="Y38" s="261" t="str">
        <f>IF(Y1&gt;'Вводные данные'!$F$7,"N",(IF('Вводные данные'!$E$243&lt;0,0,('Вводные данные'!X245*'Вводные данные'!$E$243))))</f>
        <v>N</v>
      </c>
      <c r="Z38" s="261" t="str">
        <f>IF(Z1&gt;'Вводные данные'!$F$7,"N",(IF('Вводные данные'!$E$243&lt;0,0,('Вводные данные'!Y245*'Вводные данные'!$E$243))))</f>
        <v>N</v>
      </c>
      <c r="AA38" s="261" t="str">
        <f>IF(AA1&gt;'Вводные данные'!$F$7,"N",(IF('Вводные данные'!$E$243&lt;0,0,('Вводные данные'!Z245*'Вводные данные'!$E$243))))</f>
        <v>N</v>
      </c>
      <c r="AB38" s="261" t="str">
        <f>IF(AB1&gt;'Вводные данные'!$F$7,"N",(IF('Вводные данные'!$E$243&lt;0,0,('Вводные данные'!AA245*'Вводные данные'!$E$243))))</f>
        <v>N</v>
      </c>
      <c r="AC38" s="261" t="str">
        <f>IF(AC1&gt;'Вводные данные'!$F$7,"N",(IF('Вводные данные'!$E$243&lt;0,0,('Вводные данные'!AB245*'Вводные данные'!$E$243))))</f>
        <v>N</v>
      </c>
      <c r="AD38" s="261" t="str">
        <f>IF(AD1&gt;'Вводные данные'!$F$7,"N",(IF('Вводные данные'!$E$243&lt;0,0,('Вводные данные'!AC245*'Вводные данные'!$E$243))))</f>
        <v>N</v>
      </c>
      <c r="AE38" s="261" t="str">
        <f>IF(AE1&gt;'Вводные данные'!$F$7,"N",(IF('Вводные данные'!$E$243&lt;0,0,('Вводные данные'!AD245*'Вводные данные'!$E$243))))</f>
        <v>N</v>
      </c>
      <c r="AF38" s="261" t="str">
        <f>IF(AF1&gt;'Вводные данные'!$F$7,"N",(IF('Вводные данные'!$E$243&lt;0,0,('Вводные данные'!AE245*'Вводные данные'!$E$243))))</f>
        <v>N</v>
      </c>
      <c r="AG38" s="261" t="str">
        <f>IF(AG1&gt;'Вводные данные'!$F$7,"N",(IF('Вводные данные'!$E$243&lt;0,0,('Вводные данные'!AF245*'Вводные данные'!$E$243))))</f>
        <v>N</v>
      </c>
      <c r="AH38" s="261" t="str">
        <f>IF(AH1&gt;'Вводные данные'!$F$7,"N",(IF('Вводные данные'!$E$243&lt;0,0,('Вводные данные'!AG245*'Вводные данные'!$E$243))))</f>
        <v>N</v>
      </c>
      <c r="AI38" s="261" t="str">
        <f>IF(AI1&gt;'Вводные данные'!$F$7,"N",(IF('Вводные данные'!$E$243&lt;0,0,('Вводные данные'!AH245*'Вводные данные'!$E$243))))</f>
        <v>N</v>
      </c>
      <c r="AJ38" s="261" t="str">
        <f>IF(AJ1&gt;'Вводные данные'!$F$7,"N",(IF('Вводные данные'!$E$243&lt;0,0,('Вводные данные'!AI245*'Вводные данные'!$E$243))))</f>
        <v>N</v>
      </c>
      <c r="AK38" s="261" t="str">
        <f>IF(AK1&gt;'Вводные данные'!$F$7,"N",(IF('Вводные данные'!$E$243&lt;0,0,('Вводные данные'!AJ245*'Вводные данные'!$E$243))))</f>
        <v>N</v>
      </c>
      <c r="AL38" s="261" t="str">
        <f>IF(AL1&gt;'Вводные данные'!$F$7,"N",(IF('Вводные данные'!$E$243&lt;0,0,('Вводные данные'!AK245*'Вводные данные'!$E$243))))</f>
        <v>N</v>
      </c>
      <c r="AM38" s="261" t="str">
        <f>IF(AM1&gt;'Вводные данные'!$F$7,"N",(IF('Вводные данные'!$E$243&lt;0,0,('Вводные данные'!AL245*'Вводные данные'!$E$243))))</f>
        <v>N</v>
      </c>
      <c r="AN38" s="261" t="str">
        <f>IF(AN1&gt;'Вводные данные'!$F$7,"N",(IF('Вводные данные'!$E$243&lt;0,0,('Вводные данные'!AM245*'Вводные данные'!$E$243))))</f>
        <v>N</v>
      </c>
      <c r="AO38" s="261" t="str">
        <f>IF(AO1&gt;'Вводные данные'!$F$7,"N",(IF('Вводные данные'!$E$243&lt;0,0,('Вводные данные'!AN245*'Вводные данные'!$E$243))))</f>
        <v>N</v>
      </c>
      <c r="AP38" s="261" t="str">
        <f>IF(AP1&gt;'Вводные данные'!$F$7,"N",(IF('Вводные данные'!$E$243&lt;0,0,('Вводные данные'!AO245*'Вводные данные'!$E$243))))</f>
        <v>N</v>
      </c>
      <c r="AQ38" s="261" t="str">
        <f>IF(AQ1&gt;'Вводные данные'!$F$7,"N",(IF('Вводные данные'!$E$243&lt;0,0,('Вводные данные'!AP245*'Вводные данные'!$E$243))))</f>
        <v>N</v>
      </c>
      <c r="AR38" s="261" t="str">
        <f>IF(AR1&gt;'Вводные данные'!$F$7,"N",(IF('Вводные данные'!$E$243&lt;0,0,('Вводные данные'!AQ245*'Вводные данные'!$E$243))))</f>
        <v>N</v>
      </c>
      <c r="AS38" s="261" t="str">
        <f>IF(AS1&gt;'Вводные данные'!$F$7,"N",(IF('Вводные данные'!$E$243&lt;0,0,('Вводные данные'!AR245*'Вводные данные'!$E$243))))</f>
        <v>N</v>
      </c>
      <c r="AT38" s="261" t="str">
        <f>IF(AT1&gt;'Вводные данные'!$F$7,"N",(IF('Вводные данные'!$E$243&lt;0,0,('Вводные данные'!AS245*'Вводные данные'!$E$243))))</f>
        <v>N</v>
      </c>
      <c r="AU38" s="261" t="str">
        <f>IF(AU1&gt;'Вводные данные'!$F$7,"N",(IF('Вводные данные'!$E$243&lt;0,0,('Вводные данные'!AT245*'Вводные данные'!$E$243))))</f>
        <v>N</v>
      </c>
      <c r="AV38" s="261" t="str">
        <f>IF(AV1&gt;'Вводные данные'!$F$7,"N",(IF('Вводные данные'!$E$243&lt;0,0,('Вводные данные'!AU245*'Вводные данные'!$E$243))))</f>
        <v>N</v>
      </c>
      <c r="AW38" s="261" t="str">
        <f>IF(AW1&gt;'Вводные данные'!$F$7,"N",(IF('Вводные данные'!$E$243&lt;0,0,('Вводные данные'!AV245*'Вводные данные'!$E$243))))</f>
        <v>N</v>
      </c>
      <c r="AX38" s="261" t="str">
        <f>IF(AX1&gt;'Вводные данные'!$F$7,"N",(IF('Вводные данные'!$E$243&lt;0,0,('Вводные данные'!AW245*'Вводные данные'!$E$243))))</f>
        <v>N</v>
      </c>
      <c r="AY38" s="261" t="str">
        <f>IF(AY1&gt;'Вводные данные'!$F$7,"N",(IF('Вводные данные'!$E$243&lt;0,0,('Вводные данные'!AX245*'Вводные данные'!$E$243))))</f>
        <v>N</v>
      </c>
      <c r="AZ38" s="261" t="str">
        <f>IF(AZ1&gt;'Вводные данные'!$F$7,"N",(IF('Вводные данные'!$E$243&lt;0,0,('Вводные данные'!AY245*'Вводные данные'!$E$243))))</f>
        <v>N</v>
      </c>
      <c r="BA38" s="261" t="str">
        <f>IF(BA1&gt;'Вводные данные'!$F$7,"N",(IF('Вводные данные'!$E$243&lt;0,0,('Вводные данные'!AZ245*'Вводные данные'!$E$243))))</f>
        <v>N</v>
      </c>
      <c r="BB38" s="261" t="str">
        <f>IF(BB1&gt;'Вводные данные'!$F$7,"N",(IF('Вводные данные'!$E$243&lt;0,0,('Вводные данные'!BA245*'Вводные данные'!$E$243))))</f>
        <v>N</v>
      </c>
      <c r="BC38" s="261" t="str">
        <f>IF(BC1&gt;'Вводные данные'!$F$7,"N",(IF('Вводные данные'!$E$243&lt;0,0,('Вводные данные'!BB245*'Вводные данные'!$E$243))))</f>
        <v>N</v>
      </c>
      <c r="BD38" s="261" t="str">
        <f>IF(BD1&gt;'Вводные данные'!$F$7,"N",(IF('Вводные данные'!$E$243&lt;0,0,('Вводные данные'!BC245*'Вводные данные'!$E$243))))</f>
        <v>N</v>
      </c>
      <c r="BE38" s="261" t="str">
        <f>IF(BE1&gt;'Вводные данные'!$F$7,"N",(IF('Вводные данные'!$E$243&lt;0,0,('Вводные данные'!BD245*'Вводные данные'!$E$243))))</f>
        <v>N</v>
      </c>
      <c r="BF38" s="261" t="str">
        <f>IF(BF1&gt;'Вводные данные'!$F$7,"N",(IF('Вводные данные'!$E$243&lt;0,0,('Вводные данные'!BE245*'Вводные данные'!$E$243))))</f>
        <v>N</v>
      </c>
      <c r="BG38" s="261" t="str">
        <f>IF(BG1&gt;'Вводные данные'!$F$7,"N",(IF('Вводные данные'!$E$243&lt;0,0,('Вводные данные'!BF245*'Вводные данные'!$E$243))))</f>
        <v>N</v>
      </c>
      <c r="BH38" s="261" t="str">
        <f>IF(BH1&gt;'Вводные данные'!$F$7,"N",(IF('Вводные данные'!$E$243&lt;0,0,('Вводные данные'!BG245*'Вводные данные'!$E$243))))</f>
        <v>N</v>
      </c>
      <c r="BI38" s="261" t="str">
        <f>IF(BI1&gt;'Вводные данные'!$F$7,"N",(IF('Вводные данные'!$E$243&lt;0,0,('Вводные данные'!BH245*'Вводные данные'!$E$243))))</f>
        <v>N</v>
      </c>
      <c r="BJ38" s="261" t="str">
        <f>IF(BJ1&gt;'Вводные данные'!$F$7,"N",(IF('Вводные данные'!$E$243&lt;0,0,('Вводные данные'!BI245*'Вводные данные'!$E$243))))</f>
        <v>N</v>
      </c>
      <c r="BK38" s="261" t="str">
        <f>IF(BK1&gt;'Вводные данные'!$F$7,"N",(IF('Вводные данные'!$E$243&lt;0,0,('Вводные данные'!BJ245*'Вводные данные'!$E$243))))</f>
        <v>N</v>
      </c>
      <c r="BL38" s="261" t="str">
        <f>IF(BL1&gt;'Вводные данные'!$F$7,"N",(IF('Вводные данные'!$E$243&lt;0,0,('Вводные данные'!BK245*'Вводные данные'!$E$243))))</f>
        <v>N</v>
      </c>
      <c r="BM38" s="261" t="str">
        <f>IF(BM1&gt;'Вводные данные'!$F$7,"N",(IF('Вводные данные'!$E$243&lt;0,0,('Вводные данные'!BL245*'Вводные данные'!$E$243))))</f>
        <v>N</v>
      </c>
      <c r="BN38" s="261" t="str">
        <f>IF(BN1&gt;'Вводные данные'!$F$7,"N",(IF('Вводные данные'!$E$243&lt;0,0,('Вводные данные'!BM245*'Вводные данные'!$E$243))))</f>
        <v>N</v>
      </c>
      <c r="BO38" s="261" t="str">
        <f>IF(BO1&gt;'Вводные данные'!$F$7,"N",(IF('Вводные данные'!$E$243&lt;0,0,('Вводные данные'!BN245*'Вводные данные'!$E$243))))</f>
        <v>N</v>
      </c>
      <c r="BP38" s="261" t="str">
        <f>IF(BP1&gt;'Вводные данные'!$F$7,"N",(IF('Вводные данные'!$E$243&lt;0,0,('Вводные данные'!BO245*'Вводные данные'!$E$243))))</f>
        <v>N</v>
      </c>
      <c r="BQ38" s="261" t="str">
        <f>IF(BQ1&gt;'Вводные данные'!$F$7,"N",(IF('Вводные данные'!$E$243&lt;0,0,('Вводные данные'!BP245*'Вводные данные'!$E$243))))</f>
        <v>N</v>
      </c>
      <c r="BR38" s="261" t="str">
        <f>IF(BR1&gt;'Вводные данные'!$F$7,"N",(IF('Вводные данные'!$E$243&lt;0,0,('Вводные данные'!BQ245*'Вводные данные'!$E$243))))</f>
        <v>N</v>
      </c>
      <c r="BS38" s="261" t="str">
        <f>IF(BS1&gt;'Вводные данные'!$F$7,"N",(IF('Вводные данные'!$E$243&lt;0,0,('Вводные данные'!BR245*'Вводные данные'!$E$243))))</f>
        <v>N</v>
      </c>
      <c r="BT38" s="261" t="str">
        <f>IF(BT1&gt;'Вводные данные'!$F$7,"N",(IF('Вводные данные'!$E$243&lt;0,0,('Вводные данные'!BS245*'Вводные данные'!$E$243))))</f>
        <v>N</v>
      </c>
      <c r="BU38" s="261" t="str">
        <f>IF(BU1&gt;'Вводные данные'!$F$7,"N",(IF('Вводные данные'!$E$243&lt;0,0,('Вводные данные'!BT245*'Вводные данные'!$E$243))))</f>
        <v>N</v>
      </c>
      <c r="BV38" s="261" t="str">
        <f>IF(BV1&gt;'Вводные данные'!$F$7,"N",(IF('Вводные данные'!$E$243&lt;0,0,('Вводные данные'!BU245*'Вводные данные'!$E$243))))</f>
        <v>N</v>
      </c>
      <c r="BW38" s="261" t="str">
        <f>IF(BW1&gt;'Вводные данные'!$F$7,"N",(IF('Вводные данные'!$E$243&lt;0,0,('Вводные данные'!BV245*'Вводные данные'!$E$243))))</f>
        <v>N</v>
      </c>
      <c r="BX38" s="261" t="str">
        <f>IF(BX1&gt;'Вводные данные'!$F$7,"N",(IF('Вводные данные'!$E$243&lt;0,0,('Вводные данные'!BW245*'Вводные данные'!$E$243))))</f>
        <v>N</v>
      </c>
      <c r="BY38" s="261" t="str">
        <f>IF(BY1&gt;'Вводные данные'!$F$7,"N",(IF('Вводные данные'!$E$243&lt;0,0,('Вводные данные'!BX245*'Вводные данные'!$E$243))))</f>
        <v>N</v>
      </c>
      <c r="BZ38" s="261" t="str">
        <f>IF(BZ1&gt;'Вводные данные'!$F$7,"N",(IF('Вводные данные'!$E$243&lt;0,0,('Вводные данные'!BY245*'Вводные данные'!$E$243))))</f>
        <v>N</v>
      </c>
      <c r="CA38" s="261" t="str">
        <f>IF(CA1&gt;'Вводные данные'!$F$7,"N",(IF('Вводные данные'!$E$243&lt;0,0,('Вводные данные'!BZ245*'Вводные данные'!$E$243))))</f>
        <v>N</v>
      </c>
      <c r="CB38" s="261" t="str">
        <f>IF(CB1&gt;'Вводные данные'!$F$7,"N",(IF('Вводные данные'!$E$243&lt;0,0,('Вводные данные'!CA245*'Вводные данные'!$E$243))))</f>
        <v>N</v>
      </c>
      <c r="CC38" s="261" t="str">
        <f>IF(CC1&gt;'Вводные данные'!$F$7,"N",(IF('Вводные данные'!$E$243&lt;0,0,('Вводные данные'!CB245*'Вводные данные'!$E$243))))</f>
        <v>N</v>
      </c>
      <c r="CD38" s="261" t="str">
        <f>IF(CD1&gt;'Вводные данные'!$F$7,"N",(IF('Вводные данные'!$E$243&lt;0,0,('Вводные данные'!CC245*'Вводные данные'!$E$243))))</f>
        <v>N</v>
      </c>
      <c r="CE38" s="261" t="str">
        <f>IF(CE1&gt;'Вводные данные'!$F$7,"N",(IF('Вводные данные'!$E$243&lt;0,0,('Вводные данные'!CD245*'Вводные данные'!$E$243))))</f>
        <v>N</v>
      </c>
      <c r="CF38" s="261" t="str">
        <f>IF(CF1&gt;'Вводные данные'!$F$7,"N",(IF('Вводные данные'!$E$243&lt;0,0,('Вводные данные'!CE245*'Вводные данные'!$E$243))))</f>
        <v>N</v>
      </c>
      <c r="CG38" s="261" t="str">
        <f>IF(CG1&gt;'Вводные данные'!$F$7,"N",(IF('Вводные данные'!$E$243&lt;0,0,('Вводные данные'!CF245*'Вводные данные'!$E$243))))</f>
        <v>N</v>
      </c>
      <c r="CH38" s="261" t="str">
        <f>IF(CH1&gt;'Вводные данные'!$F$7,"N",(IF('Вводные данные'!$E$243&lt;0,0,('Вводные данные'!CG245*'Вводные данные'!$E$243))))</f>
        <v>N</v>
      </c>
      <c r="CI38" s="261" t="str">
        <f>IF(CI1&gt;'Вводные данные'!$F$7,"N",(IF('Вводные данные'!$E$243&lt;0,0,('Вводные данные'!CH245*'Вводные данные'!$E$243))))</f>
        <v>N</v>
      </c>
      <c r="CJ38" s="261" t="str">
        <f>IF(CJ1&gt;'Вводные данные'!$F$7,"N",(IF('Вводные данные'!$E$243&lt;0,0,('Вводные данные'!CI245*'Вводные данные'!$E$243))))</f>
        <v>N</v>
      </c>
      <c r="CK38" s="261" t="str">
        <f>IF(CK1&gt;'Вводные данные'!$F$7,"N",(IF('Вводные данные'!$E$243&lt;0,0,('Вводные данные'!CJ245*'Вводные данные'!$E$243))))</f>
        <v>N</v>
      </c>
      <c r="CL38" s="261" t="str">
        <f>IF(CL1&gt;'Вводные данные'!$F$7,"N",(IF('Вводные данные'!$E$243&lt;0,0,('Вводные данные'!CK245*'Вводные данные'!$E$243))))</f>
        <v>N</v>
      </c>
      <c r="CM38" s="261" t="str">
        <f>IF(CM1&gt;'Вводные данные'!$F$7,"N",(IF('Вводные данные'!$E$243&lt;0,0,('Вводные данные'!CL245*'Вводные данные'!$E$243))))</f>
        <v>N</v>
      </c>
      <c r="CN38" s="261" t="str">
        <f>IF(CN1&gt;'Вводные данные'!$F$7,"N",(IF('Вводные данные'!$E$243&lt;0,0,('Вводные данные'!CM245*'Вводные данные'!$E$243))))</f>
        <v>N</v>
      </c>
      <c r="CO38" s="261" t="str">
        <f>IF(CO1&gt;'Вводные данные'!$F$7,"N",(IF('Вводные данные'!$E$243&lt;0,0,('Вводные данные'!CN245*'Вводные данные'!$E$243))))</f>
        <v>N</v>
      </c>
      <c r="CP38" s="261" t="str">
        <f>IF(CP1&gt;'Вводные данные'!$F$7,"N",(IF('Вводные данные'!$E$243&lt;0,0,('Вводные данные'!CO245*'Вводные данные'!$E$243))))</f>
        <v>N</v>
      </c>
      <c r="CQ38" s="261" t="str">
        <f>IF(CQ1&gt;'Вводные данные'!$F$7,"N",(IF('Вводные данные'!$E$243&lt;0,0,('Вводные данные'!CP245*'Вводные данные'!$E$243))))</f>
        <v>N</v>
      </c>
      <c r="CR38" s="261" t="str">
        <f>IF(CR1&gt;'Вводные данные'!$F$7,"N",(IF('Вводные данные'!$E$243&lt;0,0,('Вводные данные'!CQ245*'Вводные данные'!$E$243))))</f>
        <v>N</v>
      </c>
      <c r="CS38" s="261" t="str">
        <f>IF(CS1&gt;'Вводные данные'!$F$7,"N",(IF('Вводные данные'!$E$243&lt;0,0,('Вводные данные'!CR245*'Вводные данные'!$E$243))))</f>
        <v>N</v>
      </c>
      <c r="CT38" s="261" t="str">
        <f>IF(CT1&gt;'Вводные данные'!$F$7,"N",(IF('Вводные данные'!$E$243&lt;0,0,('Вводные данные'!CS245*'Вводные данные'!$E$243))))</f>
        <v>N</v>
      </c>
      <c r="CU38" s="261" t="str">
        <f>IF(CU1&gt;'Вводные данные'!$F$7,"N",(IF('Вводные данные'!$E$243&lt;0,0,('Вводные данные'!CT245*'Вводные данные'!$E$243))))</f>
        <v>N</v>
      </c>
      <c r="CV38" s="261" t="str">
        <f>IF(CV1&gt;'Вводные данные'!$F$7,"N",(IF('Вводные данные'!$E$243&lt;0,0,('Вводные данные'!CU245*'Вводные данные'!$E$243))))</f>
        <v>N</v>
      </c>
      <c r="CW38" s="261" t="str">
        <f>IF(CW1&gt;'Вводные данные'!$F$7,"N",(IF('Вводные данные'!$E$243&lt;0,0,('Вводные данные'!CV245*'Вводные данные'!$E$243))))</f>
        <v>N</v>
      </c>
      <c r="CX38" s="261" t="str">
        <f>IF(CX1&gt;'Вводные данные'!$F$7,"N",(IF('Вводные данные'!$E$243&lt;0,0,('Вводные данные'!CW245*'Вводные данные'!$E$243))))</f>
        <v>N</v>
      </c>
      <c r="CY38" s="261" t="str">
        <f>IF(CY1&gt;'Вводные данные'!$F$7,"N",(IF('Вводные данные'!$E$243&lt;0,0,('Вводные данные'!CX245*'Вводные данные'!$E$243))))</f>
        <v>N</v>
      </c>
      <c r="CZ38" s="261" t="str">
        <f>IF(CZ1&gt;'Вводные данные'!$F$7,"N",(IF('Вводные данные'!$E$243&lt;0,0,('Вводные данные'!CY245*'Вводные данные'!$E$243))))</f>
        <v>N</v>
      </c>
      <c r="DA38" s="261" t="str">
        <f>IF(DA1&gt;'Вводные данные'!$F$7,"N",(IF('Вводные данные'!$E$243&lt;0,0,('Вводные данные'!CZ245*'Вводные данные'!$E$243))))</f>
        <v>N</v>
      </c>
      <c r="DB38" s="261" t="str">
        <f>IF(DB1&gt;'Вводные данные'!$F$7,"N",(IF('Вводные данные'!$E$243&lt;0,0,('Вводные данные'!DA245*'Вводные данные'!$E$243))))</f>
        <v>N</v>
      </c>
      <c r="DC38" s="261" t="str">
        <f>IF(DC1&gt;'Вводные данные'!$F$7,"N",(IF('Вводные данные'!$E$243&lt;0,0,('Вводные данные'!DB245*'Вводные данные'!$E$243))))</f>
        <v>N</v>
      </c>
      <c r="DD38" s="261" t="str">
        <f>IF(DD1&gt;'Вводные данные'!$F$7,"N",(IF('Вводные данные'!$E$243&lt;0,0,('Вводные данные'!DC245*'Вводные данные'!$E$243))))</f>
        <v>N</v>
      </c>
      <c r="DE38" s="261" t="str">
        <f>IF(DE1&gt;'Вводные данные'!$F$7,"N",(IF('Вводные данные'!$E$243&lt;0,0,('Вводные данные'!DD245*'Вводные данные'!$E$243))))</f>
        <v>N</v>
      </c>
      <c r="DF38" s="261" t="str">
        <f>IF(DF1&gt;'Вводные данные'!$F$7,"N",(IF('Вводные данные'!$E$243&lt;0,0,('Вводные данные'!DE245*'Вводные данные'!$E$243))))</f>
        <v>N</v>
      </c>
      <c r="DG38" s="261" t="str">
        <f>IF(DG1&gt;'Вводные данные'!$F$7,"N",(IF('Вводные данные'!$E$243&lt;0,0,('Вводные данные'!DF245*'Вводные данные'!$E$243))))</f>
        <v>N</v>
      </c>
      <c r="DH38" s="261" t="str">
        <f>IF(DH1&gt;'Вводные данные'!$F$7,"N",(IF('Вводные данные'!$E$243&lt;0,0,('Вводные данные'!DG245*'Вводные данные'!$E$243))))</f>
        <v>N</v>
      </c>
      <c r="DI38" s="261" t="str">
        <f>IF(DI1&gt;'Вводные данные'!$F$7,"N",(IF('Вводные данные'!$E$243&lt;0,0,('Вводные данные'!DH245*'Вводные данные'!$E$243))))</f>
        <v>N</v>
      </c>
      <c r="DJ38" s="261" t="str">
        <f>IF(DJ1&gt;'Вводные данные'!$F$7,"N",(IF('Вводные данные'!$E$243&lt;0,0,('Вводные данные'!DI245*'Вводные данные'!$E$243))))</f>
        <v>N</v>
      </c>
      <c r="DK38" s="261" t="str">
        <f>IF(DK1&gt;'Вводные данные'!$F$7,"N",(IF('Вводные данные'!$E$243&lt;0,0,('Вводные данные'!DJ245*'Вводные данные'!$E$243))))</f>
        <v>N</v>
      </c>
      <c r="DL38" s="261" t="str">
        <f>IF(DL1&gt;'Вводные данные'!$F$7,"N",(IF('Вводные данные'!$E$243&lt;0,0,('Вводные данные'!DK245*'Вводные данные'!$E$243))))</f>
        <v>N</v>
      </c>
      <c r="DM38" s="261" t="str">
        <f>IF(DM1&gt;'Вводные данные'!$F$7,"N",(IF('Вводные данные'!$E$243&lt;0,0,('Вводные данные'!DL245*'Вводные данные'!$E$243))))</f>
        <v>N</v>
      </c>
      <c r="DN38" s="261" t="str">
        <f>IF(DN1&gt;'Вводные данные'!$F$7,"N",(IF('Вводные данные'!$E$243&lt;0,0,('Вводные данные'!DM245*'Вводные данные'!$E$243))))</f>
        <v>N</v>
      </c>
      <c r="DO38" s="261" t="str">
        <f>IF(DO1&gt;'Вводные данные'!$F$7,"N",(IF('Вводные данные'!$E$243&lt;0,0,('Вводные данные'!DN245*'Вводные данные'!$E$243))))</f>
        <v>N</v>
      </c>
      <c r="DP38" s="261" t="str">
        <f>IF(DP1&gt;'Вводные данные'!$F$7,"N",(IF('Вводные данные'!$E$243&lt;0,0,('Вводные данные'!DO245*'Вводные данные'!$E$243))))</f>
        <v>N</v>
      </c>
      <c r="DQ38" s="261" t="str">
        <f>IF(DQ1&gt;'Вводные данные'!$F$7,"N",(IF('Вводные данные'!$E$243&lt;0,0,('Вводные данные'!DP245*'Вводные данные'!$E$243))))</f>
        <v>N</v>
      </c>
      <c r="DR38" s="261" t="str">
        <f>IF(DR1&gt;'Вводные данные'!$F$7,"N",(IF('Вводные данные'!$E$243&lt;0,0,('Вводные данные'!DQ245*'Вводные данные'!$E$243))))</f>
        <v>N</v>
      </c>
      <c r="DS38" s="261" t="str">
        <f>IF(DS1&gt;'Вводные данные'!$F$7,"N",(IF('Вводные данные'!$E$243&lt;0,0,('Вводные данные'!DR245*'Вводные данные'!$E$243))))</f>
        <v>N</v>
      </c>
      <c r="DT38" s="261" t="str">
        <f>IF(DT1&gt;'Вводные данные'!$F$7,"N",(IF('Вводные данные'!$E$243&lt;0,0,('Вводные данные'!DS245*'Вводные данные'!$E$243))))</f>
        <v>N</v>
      </c>
      <c r="DU38" s="261" t="str">
        <f>IF(DU1&gt;'Вводные данные'!$F$7,"N",(IF('Вводные данные'!$E$243&lt;0,0,('Вводные данные'!DT245*'Вводные данные'!$E$243))))</f>
        <v>N</v>
      </c>
      <c r="DV38" s="261" t="str">
        <f>IF(DV1&gt;'Вводные данные'!$F$7,"N",(IF('Вводные данные'!$E$243&lt;0,0,('Вводные данные'!DU245*'Вводные данные'!$E$243))))</f>
        <v>N</v>
      </c>
      <c r="DW38" s="261" t="str">
        <f>IF(DW1&gt;'Вводные данные'!$F$7,"N",(IF('Вводные данные'!$E$243&lt;0,0,('Вводные данные'!DV245*'Вводные данные'!$E$243))))</f>
        <v>N</v>
      </c>
      <c r="DX38" s="261" t="str">
        <f>IF(DX1&gt;'Вводные данные'!$F$7,"N",(IF('Вводные данные'!$E$243&lt;0,0,('Вводные данные'!DW245*'Вводные данные'!$E$243))))</f>
        <v>N</v>
      </c>
      <c r="DY38" s="261" t="str">
        <f>IF(DY1&gt;'Вводные данные'!$F$7,"N",(IF('Вводные данные'!$E$243&lt;0,0,('Вводные данные'!DX245*'Вводные данные'!$E$243))))</f>
        <v>N</v>
      </c>
      <c r="DZ38" s="261" t="str">
        <f>IF(DZ1&gt;'Вводные данные'!$F$7,"N",(IF('Вводные данные'!$E$243&lt;0,0,('Вводные данные'!DY245*'Вводные данные'!$E$243))))</f>
        <v>N</v>
      </c>
      <c r="EA38" s="261" t="str">
        <f>IF(EA1&gt;'Вводные данные'!$F$7,"N",(IF('Вводные данные'!$E$243&lt;0,0,('Вводные данные'!DZ245*'Вводные данные'!$E$243))))</f>
        <v>N</v>
      </c>
      <c r="EB38" s="261" t="str">
        <f>IF(EB1&gt;'Вводные данные'!$F$7,"N",(IF('Вводные данные'!$E$243&lt;0,0,('Вводные данные'!EA245*'Вводные данные'!$E$243))))</f>
        <v>N</v>
      </c>
      <c r="EC38" s="261" t="str">
        <f>IF(EC1&gt;'Вводные данные'!$F$7,"N",(IF('Вводные данные'!$E$243&lt;0,0,('Вводные данные'!EB245*'Вводные данные'!$E$243))))</f>
        <v>N</v>
      </c>
      <c r="ED38" s="261" t="str">
        <f>IF(ED1&gt;'Вводные данные'!$F$7,"N",(IF('Вводные данные'!$E$243&lt;0,0,('Вводные данные'!EC245*'Вводные данные'!$E$243))))</f>
        <v>N</v>
      </c>
      <c r="EE38" s="261" t="str">
        <f>IF(EE1&gt;'Вводные данные'!$F$7,"N",(IF('Вводные данные'!$E$243&lt;0,0,('Вводные данные'!ED245*'Вводные данные'!$E$243))))</f>
        <v>N</v>
      </c>
      <c r="EF38" s="261" t="str">
        <f>IF(EF1&gt;'Вводные данные'!$F$7,"N",(IF('Вводные данные'!$E$243&lt;0,0,('Вводные данные'!EE245*'Вводные данные'!$E$243))))</f>
        <v>N</v>
      </c>
      <c r="EG38" s="261" t="str">
        <f>IF(EG1&gt;'Вводные данные'!$F$7,"N",(IF('Вводные данные'!$E$243&lt;0,0,('Вводные данные'!EF245*'Вводные данные'!$E$243))))</f>
        <v>N</v>
      </c>
      <c r="EH38" s="261" t="str">
        <f>IF(EH1&gt;'Вводные данные'!$F$7,"N",(IF('Вводные данные'!$E$243&lt;0,0,('Вводные данные'!EG245*'Вводные данные'!$E$243))))</f>
        <v>N</v>
      </c>
      <c r="EI38" s="261" t="str">
        <f>IF(EI1&gt;'Вводные данные'!$F$7,"N",(IF('Вводные данные'!$E$243&lt;0,0,('Вводные данные'!EH245*'Вводные данные'!$E$243))))</f>
        <v>N</v>
      </c>
      <c r="EJ38" s="261" t="str">
        <f>IF(EJ1&gt;'Вводные данные'!$F$7,"N",(IF('Вводные данные'!$E$243&lt;0,0,('Вводные данные'!EI245*'Вводные данные'!$E$243))))</f>
        <v>N</v>
      </c>
      <c r="EK38" s="261" t="str">
        <f>IF(EK1&gt;'Вводные данные'!$F$7,"N",(IF('Вводные данные'!$E$243&lt;0,0,('Вводные данные'!EJ245*'Вводные данные'!$E$243))))</f>
        <v>N</v>
      </c>
      <c r="EL38" s="261" t="str">
        <f>IF(EL1&gt;'Вводные данные'!$F$7,"N",(IF('Вводные данные'!$E$243&lt;0,0,('Вводные данные'!EK245*'Вводные данные'!$E$243))))</f>
        <v>N</v>
      </c>
      <c r="EM38" s="261" t="str">
        <f>IF(EM1&gt;'Вводные данные'!$F$7,"N",(IF('Вводные данные'!$E$243&lt;0,0,('Вводные данные'!EL245*'Вводные данные'!$E$243))))</f>
        <v>N</v>
      </c>
      <c r="EN38" s="261" t="str">
        <f>IF(EN1&gt;'Вводные данные'!$F$7,"N",(IF('Вводные данные'!$E$243&lt;0,0,('Вводные данные'!EM245*'Вводные данные'!$E$243))))</f>
        <v>N</v>
      </c>
      <c r="EO38" s="261" t="str">
        <f>IF(EO1&gt;'Вводные данные'!$F$7,"N",(IF('Вводные данные'!$E$243&lt;0,0,('Вводные данные'!EN245*'Вводные данные'!$E$243))))</f>
        <v>N</v>
      </c>
      <c r="EP38" s="261" t="str">
        <f>IF(EP1&gt;'Вводные данные'!$F$7,"N",(IF('Вводные данные'!$E$243&lt;0,0,('Вводные данные'!EO245*'Вводные данные'!$E$243))))</f>
        <v>N</v>
      </c>
      <c r="EQ38" s="261" t="str">
        <f>IF(EQ1&gt;'Вводные данные'!$F$7,"N",(IF('Вводные данные'!$E$243&lt;0,0,('Вводные данные'!EP245*'Вводные данные'!$E$243))))</f>
        <v>N</v>
      </c>
      <c r="ER38" s="261" t="str">
        <f>IF(ER1&gt;'Вводные данные'!$F$7,"N",(IF('Вводные данные'!$E$243&lt;0,0,('Вводные данные'!EQ245*'Вводные данные'!$E$243))))</f>
        <v>N</v>
      </c>
      <c r="ES38" s="261" t="str">
        <f>IF(ES1&gt;'Вводные данные'!$F$7,"N",(IF('Вводные данные'!$E$243&lt;0,0,('Вводные данные'!ER245*'Вводные данные'!$E$243))))</f>
        <v>N</v>
      </c>
      <c r="ET38" s="261" t="str">
        <f>IF(ET1&gt;'Вводные данные'!$F$7,"N",(IF('Вводные данные'!$E$243&lt;0,0,('Вводные данные'!ES245*'Вводные данные'!$E$243))))</f>
        <v>N</v>
      </c>
      <c r="EU38" s="261" t="str">
        <f>IF(EU1&gt;'Вводные данные'!$F$7,"N",(IF('Вводные данные'!$E$243&lt;0,0,('Вводные данные'!ET245*'Вводные данные'!$E$243))))</f>
        <v>N</v>
      </c>
      <c r="EV38" s="261" t="str">
        <f>IF(EV1&gt;'Вводные данные'!$F$7,"N",(IF('Вводные данные'!$E$243&lt;0,0,('Вводные данные'!EU245*'Вводные данные'!$E$243))))</f>
        <v>N</v>
      </c>
      <c r="EW38" s="261" t="str">
        <f>IF(EW1&gt;'Вводные данные'!$F$7,"N",(IF('Вводные данные'!$E$243&lt;0,0,('Вводные данные'!EV245*'Вводные данные'!$E$243))))</f>
        <v>N</v>
      </c>
    </row>
    <row r="39" spans="2:153" s="73" customFormat="1" ht="15" customHeight="1" x14ac:dyDescent="0.25">
      <c r="B39" s="343" t="s">
        <v>312</v>
      </c>
      <c r="C39" s="248">
        <f t="shared" si="4"/>
        <v>0</v>
      </c>
      <c r="D39" s="248">
        <f>IF(D1&gt;'Вводные данные'!$F$7,"N",(SUM(D37:D38)))</f>
        <v>0</v>
      </c>
      <c r="E39" s="248">
        <f>IF(E1&gt;'Вводные данные'!$F$7,"N",(SUM(E37:E38)))</f>
        <v>0</v>
      </c>
      <c r="F39" s="240">
        <f>IF(F1&gt;'Вводные данные'!$F$7,"N",(SUM(F37:F38)))</f>
        <v>0</v>
      </c>
      <c r="G39" s="240">
        <f>IF(G1&gt;'Вводные данные'!$F$7,"N",(SUM(G37:G38)))</f>
        <v>0</v>
      </c>
      <c r="H39" s="240">
        <f>IF(H1&gt;'Вводные данные'!$F$7,"N",(SUM(H37:H38)))</f>
        <v>0</v>
      </c>
      <c r="I39" s="240">
        <f>IF(I1&gt;'Вводные данные'!$F$7,"N",(SUM(I37:I38)))</f>
        <v>0</v>
      </c>
      <c r="J39" s="240">
        <f>IF(J1&gt;'Вводные данные'!$F$7,"N",(SUM(J37:J38)))</f>
        <v>0</v>
      </c>
      <c r="K39" s="240">
        <f>IF(K1&gt;'Вводные данные'!$F$7,"N",(SUM(K37:K38)))</f>
        <v>0</v>
      </c>
      <c r="L39" s="240">
        <f>IF(L1&gt;'Вводные данные'!$F$7,"N",(SUM(L37:L38)))</f>
        <v>0</v>
      </c>
      <c r="M39" s="261">
        <f>IF(M1&gt;'Вводные данные'!$F$7,"N",(SUM(M37:M38)))</f>
        <v>0</v>
      </c>
      <c r="N39" s="261">
        <f>IF(N1&gt;'Вводные данные'!$F$7,"N",(SUM(N37:N38)))</f>
        <v>0</v>
      </c>
      <c r="O39" s="261">
        <f>IF(O1&gt;'Вводные данные'!$F$7,"N",(SUM(O37:O38)))</f>
        <v>0</v>
      </c>
      <c r="P39" s="261">
        <f>IF(P1&gt;'Вводные данные'!$F$7,"N",(SUM(P37:P38)))</f>
        <v>0</v>
      </c>
      <c r="Q39" s="261">
        <f>IF(Q1&gt;'Вводные данные'!$F$7,"N",(SUM(Q37:Q38)))</f>
        <v>0</v>
      </c>
      <c r="R39" s="261">
        <f>IF(R1&gt;'Вводные данные'!$F$7,"N",(SUM(R37:R38)))</f>
        <v>0</v>
      </c>
      <c r="S39" s="261">
        <f>IF(S1&gt;'Вводные данные'!$F$7,"N",(SUM(S37:S38)))</f>
        <v>0</v>
      </c>
      <c r="T39" s="261">
        <f>IF(T1&gt;'Вводные данные'!$F$7,"N",(SUM(T37:T38)))</f>
        <v>0</v>
      </c>
      <c r="U39" s="261">
        <f>IF(U1&gt;'Вводные данные'!$F$7,"N",(SUM(U37:U38)))</f>
        <v>0</v>
      </c>
      <c r="V39" s="261">
        <f>IF(V1&gt;'Вводные данные'!$F$7,"N",(SUM(V37:V38)))</f>
        <v>0</v>
      </c>
      <c r="W39" s="261">
        <f>IF(W1&gt;'Вводные данные'!$F$7,"N",(SUM(W37:W38)))</f>
        <v>0</v>
      </c>
      <c r="X39" s="261" t="str">
        <f>IF(X1&gt;'Вводные данные'!$F$7,"N",(SUM(X37:X38)))</f>
        <v>N</v>
      </c>
      <c r="Y39" s="261" t="str">
        <f>IF(Y1&gt;'Вводные данные'!$F$7,"N",(SUM(Y37:Y38)))</f>
        <v>N</v>
      </c>
      <c r="Z39" s="261" t="str">
        <f>IF(Z1&gt;'Вводные данные'!$F$7,"N",(SUM(Z37:Z38)))</f>
        <v>N</v>
      </c>
      <c r="AA39" s="261" t="str">
        <f>IF(AA1&gt;'Вводные данные'!$F$7,"N",(SUM(AA37:AA38)))</f>
        <v>N</v>
      </c>
      <c r="AB39" s="261" t="str">
        <f>IF(AB1&gt;'Вводные данные'!$F$7,"N",(SUM(AB37:AB38)))</f>
        <v>N</v>
      </c>
      <c r="AC39" s="261" t="str">
        <f>IF(AC1&gt;'Вводные данные'!$F$7,"N",(SUM(AC37:AC38)))</f>
        <v>N</v>
      </c>
      <c r="AD39" s="261" t="str">
        <f>IF(AD1&gt;'Вводные данные'!$F$7,"N",(SUM(AD37:AD38)))</f>
        <v>N</v>
      </c>
      <c r="AE39" s="261" t="str">
        <f>IF(AE1&gt;'Вводные данные'!$F$7,"N",(SUM(AE37:AE38)))</f>
        <v>N</v>
      </c>
      <c r="AF39" s="261" t="str">
        <f>IF(AF1&gt;'Вводные данные'!$F$7,"N",(SUM(AF37:AF38)))</f>
        <v>N</v>
      </c>
      <c r="AG39" s="261" t="str">
        <f>IF(AG1&gt;'Вводные данные'!$F$7,"N",(SUM(AG37:AG38)))</f>
        <v>N</v>
      </c>
      <c r="AH39" s="261" t="str">
        <f>IF(AH1&gt;'Вводные данные'!$F$7,"N",(SUM(AH37:AH38)))</f>
        <v>N</v>
      </c>
      <c r="AI39" s="261" t="str">
        <f>IF(AI1&gt;'Вводные данные'!$F$7,"N",(SUM(AI37:AI38)))</f>
        <v>N</v>
      </c>
      <c r="AJ39" s="261" t="str">
        <f>IF(AJ1&gt;'Вводные данные'!$F$7,"N",(SUM(AJ37:AJ38)))</f>
        <v>N</v>
      </c>
      <c r="AK39" s="261" t="str">
        <f>IF(AK1&gt;'Вводные данные'!$F$7,"N",(SUM(AK37:AK38)))</f>
        <v>N</v>
      </c>
      <c r="AL39" s="261" t="str">
        <f>IF(AL1&gt;'Вводные данные'!$F$7,"N",(SUM(AL37:AL38)))</f>
        <v>N</v>
      </c>
      <c r="AM39" s="261" t="str">
        <f>IF(AM1&gt;'Вводные данные'!$F$7,"N",(SUM(AM37:AM38)))</f>
        <v>N</v>
      </c>
      <c r="AN39" s="261" t="str">
        <f>IF(AN1&gt;'Вводные данные'!$F$7,"N",(SUM(AN37:AN38)))</f>
        <v>N</v>
      </c>
      <c r="AO39" s="261" t="str">
        <f>IF(AO1&gt;'Вводные данные'!$F$7,"N",(SUM(AO37:AO38)))</f>
        <v>N</v>
      </c>
      <c r="AP39" s="261" t="str">
        <f>IF(AP1&gt;'Вводные данные'!$F$7,"N",(SUM(AP37:AP38)))</f>
        <v>N</v>
      </c>
      <c r="AQ39" s="261" t="str">
        <f>IF(AQ1&gt;'Вводные данные'!$F$7,"N",(SUM(AQ37:AQ38)))</f>
        <v>N</v>
      </c>
      <c r="AR39" s="261" t="str">
        <f>IF(AR1&gt;'Вводные данные'!$F$7,"N",(SUM(AR37:AR38)))</f>
        <v>N</v>
      </c>
      <c r="AS39" s="261" t="str">
        <f>IF(AS1&gt;'Вводные данные'!$F$7,"N",(SUM(AS37:AS38)))</f>
        <v>N</v>
      </c>
      <c r="AT39" s="261" t="str">
        <f>IF(AT1&gt;'Вводные данные'!$F$7,"N",(SUM(AT37:AT38)))</f>
        <v>N</v>
      </c>
      <c r="AU39" s="261" t="str">
        <f>IF(AU1&gt;'Вводные данные'!$F$7,"N",(SUM(AU37:AU38)))</f>
        <v>N</v>
      </c>
      <c r="AV39" s="261" t="str">
        <f>IF(AV1&gt;'Вводные данные'!$F$7,"N",(SUM(AV37:AV38)))</f>
        <v>N</v>
      </c>
      <c r="AW39" s="261" t="str">
        <f>IF(AW1&gt;'Вводные данные'!$F$7,"N",(SUM(AW37:AW38)))</f>
        <v>N</v>
      </c>
      <c r="AX39" s="261" t="str">
        <f>IF(AX1&gt;'Вводные данные'!$F$7,"N",(SUM(AX37:AX38)))</f>
        <v>N</v>
      </c>
      <c r="AY39" s="261" t="str">
        <f>IF(AY1&gt;'Вводные данные'!$F$7,"N",(SUM(AY37:AY38)))</f>
        <v>N</v>
      </c>
      <c r="AZ39" s="261" t="str">
        <f>IF(AZ1&gt;'Вводные данные'!$F$7,"N",(SUM(AZ37:AZ38)))</f>
        <v>N</v>
      </c>
      <c r="BA39" s="261" t="str">
        <f>IF(BA1&gt;'Вводные данные'!$F$7,"N",(SUM(BA37:BA38)))</f>
        <v>N</v>
      </c>
      <c r="BB39" s="261" t="str">
        <f>IF(BB1&gt;'Вводные данные'!$F$7,"N",(SUM(BB37:BB38)))</f>
        <v>N</v>
      </c>
      <c r="BC39" s="261" t="str">
        <f>IF(BC1&gt;'Вводные данные'!$F$7,"N",(SUM(BC37:BC38)))</f>
        <v>N</v>
      </c>
      <c r="BD39" s="261" t="str">
        <f>IF(BD1&gt;'Вводные данные'!$F$7,"N",(SUM(BD37:BD38)))</f>
        <v>N</v>
      </c>
      <c r="BE39" s="261" t="str">
        <f>IF(BE1&gt;'Вводные данные'!$F$7,"N",(SUM(BE37:BE38)))</f>
        <v>N</v>
      </c>
      <c r="BF39" s="261" t="str">
        <f>IF(BF1&gt;'Вводные данные'!$F$7,"N",(SUM(BF37:BF38)))</f>
        <v>N</v>
      </c>
      <c r="BG39" s="261" t="str">
        <f>IF(BG1&gt;'Вводные данные'!$F$7,"N",(SUM(BG37:BG38)))</f>
        <v>N</v>
      </c>
      <c r="BH39" s="261" t="str">
        <f>IF(BH1&gt;'Вводные данные'!$F$7,"N",(SUM(BH37:BH38)))</f>
        <v>N</v>
      </c>
      <c r="BI39" s="261" t="str">
        <f>IF(BI1&gt;'Вводные данные'!$F$7,"N",(SUM(BI37:BI38)))</f>
        <v>N</v>
      </c>
      <c r="BJ39" s="261" t="str">
        <f>IF(BJ1&gt;'Вводные данные'!$F$7,"N",(SUM(BJ37:BJ38)))</f>
        <v>N</v>
      </c>
      <c r="BK39" s="261" t="str">
        <f>IF(BK1&gt;'Вводные данные'!$F$7,"N",(SUM(BK37:BK38)))</f>
        <v>N</v>
      </c>
      <c r="BL39" s="261" t="str">
        <f>IF(BL1&gt;'Вводные данные'!$F$7,"N",(SUM(BL37:BL38)))</f>
        <v>N</v>
      </c>
      <c r="BM39" s="261" t="str">
        <f>IF(BM1&gt;'Вводные данные'!$F$7,"N",(SUM(BM37:BM38)))</f>
        <v>N</v>
      </c>
      <c r="BN39" s="261" t="str">
        <f>IF(BN1&gt;'Вводные данные'!$F$7,"N",(SUM(BN37:BN38)))</f>
        <v>N</v>
      </c>
      <c r="BO39" s="261" t="str">
        <f>IF(BO1&gt;'Вводные данные'!$F$7,"N",(SUM(BO37:BO38)))</f>
        <v>N</v>
      </c>
      <c r="BP39" s="261" t="str">
        <f>IF(BP1&gt;'Вводные данные'!$F$7,"N",(SUM(BP37:BP38)))</f>
        <v>N</v>
      </c>
      <c r="BQ39" s="261" t="str">
        <f>IF(BQ1&gt;'Вводные данные'!$F$7,"N",(SUM(BQ37:BQ38)))</f>
        <v>N</v>
      </c>
      <c r="BR39" s="261" t="str">
        <f>IF(BR1&gt;'Вводные данные'!$F$7,"N",(SUM(BR37:BR38)))</f>
        <v>N</v>
      </c>
      <c r="BS39" s="261" t="str">
        <f>IF(BS1&gt;'Вводные данные'!$F$7,"N",(SUM(BS37:BS38)))</f>
        <v>N</v>
      </c>
      <c r="BT39" s="261" t="str">
        <f>IF(BT1&gt;'Вводные данные'!$F$7,"N",(SUM(BT37:BT38)))</f>
        <v>N</v>
      </c>
      <c r="BU39" s="261" t="str">
        <f>IF(BU1&gt;'Вводные данные'!$F$7,"N",(SUM(BU37:BU38)))</f>
        <v>N</v>
      </c>
      <c r="BV39" s="261" t="str">
        <f>IF(BV1&gt;'Вводные данные'!$F$7,"N",(SUM(BV37:BV38)))</f>
        <v>N</v>
      </c>
      <c r="BW39" s="261" t="str">
        <f>IF(BW1&gt;'Вводные данные'!$F$7,"N",(SUM(BW37:BW38)))</f>
        <v>N</v>
      </c>
      <c r="BX39" s="261" t="str">
        <f>IF(BX1&gt;'Вводные данные'!$F$7,"N",(SUM(BX37:BX38)))</f>
        <v>N</v>
      </c>
      <c r="BY39" s="261" t="str">
        <f>IF(BY1&gt;'Вводные данные'!$F$7,"N",(SUM(BY37:BY38)))</f>
        <v>N</v>
      </c>
      <c r="BZ39" s="261" t="str">
        <f>IF(BZ1&gt;'Вводные данные'!$F$7,"N",(SUM(BZ37:BZ38)))</f>
        <v>N</v>
      </c>
      <c r="CA39" s="261" t="str">
        <f>IF(CA1&gt;'Вводные данные'!$F$7,"N",(SUM(CA37:CA38)))</f>
        <v>N</v>
      </c>
      <c r="CB39" s="261" t="str">
        <f>IF(CB1&gt;'Вводные данные'!$F$7,"N",(SUM(CB37:CB38)))</f>
        <v>N</v>
      </c>
      <c r="CC39" s="261" t="str">
        <f>IF(CC1&gt;'Вводные данные'!$F$7,"N",(SUM(CC37:CC38)))</f>
        <v>N</v>
      </c>
      <c r="CD39" s="261" t="str">
        <f>IF(CD1&gt;'Вводные данные'!$F$7,"N",(SUM(CD37:CD38)))</f>
        <v>N</v>
      </c>
      <c r="CE39" s="261" t="str">
        <f>IF(CE1&gt;'Вводные данные'!$F$7,"N",(SUM(CE37:CE38)))</f>
        <v>N</v>
      </c>
      <c r="CF39" s="261" t="str">
        <f>IF(CF1&gt;'Вводные данные'!$F$7,"N",(SUM(CF37:CF38)))</f>
        <v>N</v>
      </c>
      <c r="CG39" s="261" t="str">
        <f>IF(CG1&gt;'Вводные данные'!$F$7,"N",(SUM(CG37:CG38)))</f>
        <v>N</v>
      </c>
      <c r="CH39" s="261" t="str">
        <f>IF(CH1&gt;'Вводные данные'!$F$7,"N",(SUM(CH37:CH38)))</f>
        <v>N</v>
      </c>
      <c r="CI39" s="261" t="str">
        <f>IF(CI1&gt;'Вводные данные'!$F$7,"N",(SUM(CI37:CI38)))</f>
        <v>N</v>
      </c>
      <c r="CJ39" s="261" t="str">
        <f>IF(CJ1&gt;'Вводные данные'!$F$7,"N",(SUM(CJ37:CJ38)))</f>
        <v>N</v>
      </c>
      <c r="CK39" s="261" t="str">
        <f>IF(CK1&gt;'Вводные данные'!$F$7,"N",(SUM(CK37:CK38)))</f>
        <v>N</v>
      </c>
      <c r="CL39" s="261" t="str">
        <f>IF(CL1&gt;'Вводные данные'!$F$7,"N",(SUM(CL37:CL38)))</f>
        <v>N</v>
      </c>
      <c r="CM39" s="261" t="str">
        <f>IF(CM1&gt;'Вводные данные'!$F$7,"N",(SUM(CM37:CM38)))</f>
        <v>N</v>
      </c>
      <c r="CN39" s="261" t="str">
        <f>IF(CN1&gt;'Вводные данные'!$F$7,"N",(SUM(CN37:CN38)))</f>
        <v>N</v>
      </c>
      <c r="CO39" s="261" t="str">
        <f>IF(CO1&gt;'Вводные данные'!$F$7,"N",(SUM(CO37:CO38)))</f>
        <v>N</v>
      </c>
      <c r="CP39" s="261" t="str">
        <f>IF(CP1&gt;'Вводные данные'!$F$7,"N",(SUM(CP37:CP38)))</f>
        <v>N</v>
      </c>
      <c r="CQ39" s="261" t="str">
        <f>IF(CQ1&gt;'Вводные данные'!$F$7,"N",(SUM(CQ37:CQ38)))</f>
        <v>N</v>
      </c>
      <c r="CR39" s="261" t="str">
        <f>IF(CR1&gt;'Вводные данные'!$F$7,"N",(SUM(CR37:CR38)))</f>
        <v>N</v>
      </c>
      <c r="CS39" s="261" t="str">
        <f>IF(CS1&gt;'Вводные данные'!$F$7,"N",(SUM(CS37:CS38)))</f>
        <v>N</v>
      </c>
      <c r="CT39" s="261" t="str">
        <f>IF(CT1&gt;'Вводные данные'!$F$7,"N",(SUM(CT37:CT38)))</f>
        <v>N</v>
      </c>
      <c r="CU39" s="261" t="str">
        <f>IF(CU1&gt;'Вводные данные'!$F$7,"N",(SUM(CU37:CU38)))</f>
        <v>N</v>
      </c>
      <c r="CV39" s="261" t="str">
        <f>IF(CV1&gt;'Вводные данные'!$F$7,"N",(SUM(CV37:CV38)))</f>
        <v>N</v>
      </c>
      <c r="CW39" s="261" t="str">
        <f>IF(CW1&gt;'Вводные данные'!$F$7,"N",(SUM(CW37:CW38)))</f>
        <v>N</v>
      </c>
      <c r="CX39" s="261" t="str">
        <f>IF(CX1&gt;'Вводные данные'!$F$7,"N",(SUM(CX37:CX38)))</f>
        <v>N</v>
      </c>
      <c r="CY39" s="261" t="str">
        <f>IF(CY1&gt;'Вводные данные'!$F$7,"N",(SUM(CY37:CY38)))</f>
        <v>N</v>
      </c>
      <c r="CZ39" s="261" t="str">
        <f>IF(CZ1&gt;'Вводные данные'!$F$7,"N",(SUM(CZ37:CZ38)))</f>
        <v>N</v>
      </c>
      <c r="DA39" s="261" t="str">
        <f>IF(DA1&gt;'Вводные данные'!$F$7,"N",(SUM(DA37:DA38)))</f>
        <v>N</v>
      </c>
      <c r="DB39" s="261" t="str">
        <f>IF(DB1&gt;'Вводные данные'!$F$7,"N",(SUM(DB37:DB38)))</f>
        <v>N</v>
      </c>
      <c r="DC39" s="261" t="str">
        <f>IF(DC1&gt;'Вводные данные'!$F$7,"N",(SUM(DC37:DC38)))</f>
        <v>N</v>
      </c>
      <c r="DD39" s="261" t="str">
        <f>IF(DD1&gt;'Вводные данные'!$F$7,"N",(SUM(DD37:DD38)))</f>
        <v>N</v>
      </c>
      <c r="DE39" s="261" t="str">
        <f>IF(DE1&gt;'Вводные данные'!$F$7,"N",(SUM(DE37:DE38)))</f>
        <v>N</v>
      </c>
      <c r="DF39" s="261" t="str">
        <f>IF(DF1&gt;'Вводные данные'!$F$7,"N",(SUM(DF37:DF38)))</f>
        <v>N</v>
      </c>
      <c r="DG39" s="261" t="str">
        <f>IF(DG1&gt;'Вводные данные'!$F$7,"N",(SUM(DG37:DG38)))</f>
        <v>N</v>
      </c>
      <c r="DH39" s="261" t="str">
        <f>IF(DH1&gt;'Вводные данные'!$F$7,"N",(SUM(DH37:DH38)))</f>
        <v>N</v>
      </c>
      <c r="DI39" s="261" t="str">
        <f>IF(DI1&gt;'Вводные данные'!$F$7,"N",(SUM(DI37:DI38)))</f>
        <v>N</v>
      </c>
      <c r="DJ39" s="261" t="str">
        <f>IF(DJ1&gt;'Вводные данные'!$F$7,"N",(SUM(DJ37:DJ38)))</f>
        <v>N</v>
      </c>
      <c r="DK39" s="261" t="str">
        <f>IF(DK1&gt;'Вводные данные'!$F$7,"N",(SUM(DK37:DK38)))</f>
        <v>N</v>
      </c>
      <c r="DL39" s="261" t="str">
        <f>IF(DL1&gt;'Вводные данные'!$F$7,"N",(SUM(DL37:DL38)))</f>
        <v>N</v>
      </c>
      <c r="DM39" s="261" t="str">
        <f>IF(DM1&gt;'Вводные данные'!$F$7,"N",(SUM(DM37:DM38)))</f>
        <v>N</v>
      </c>
      <c r="DN39" s="261" t="str">
        <f>IF(DN1&gt;'Вводные данные'!$F$7,"N",(SUM(DN37:DN38)))</f>
        <v>N</v>
      </c>
      <c r="DO39" s="261" t="str">
        <f>IF(DO1&gt;'Вводные данные'!$F$7,"N",(SUM(DO37:DO38)))</f>
        <v>N</v>
      </c>
      <c r="DP39" s="261" t="str">
        <f>IF(DP1&gt;'Вводные данные'!$F$7,"N",(SUM(DP37:DP38)))</f>
        <v>N</v>
      </c>
      <c r="DQ39" s="261" t="str">
        <f>IF(DQ1&gt;'Вводные данные'!$F$7,"N",(SUM(DQ37:DQ38)))</f>
        <v>N</v>
      </c>
      <c r="DR39" s="261" t="str">
        <f>IF(DR1&gt;'Вводные данные'!$F$7,"N",(SUM(DR37:DR38)))</f>
        <v>N</v>
      </c>
      <c r="DS39" s="261" t="str">
        <f>IF(DS1&gt;'Вводные данные'!$F$7,"N",(SUM(DS37:DS38)))</f>
        <v>N</v>
      </c>
      <c r="DT39" s="261" t="str">
        <f>IF(DT1&gt;'Вводные данные'!$F$7,"N",(SUM(DT37:DT38)))</f>
        <v>N</v>
      </c>
      <c r="DU39" s="261" t="str">
        <f>IF(DU1&gt;'Вводные данные'!$F$7,"N",(SUM(DU37:DU38)))</f>
        <v>N</v>
      </c>
      <c r="DV39" s="261" t="str">
        <f>IF(DV1&gt;'Вводные данные'!$F$7,"N",(SUM(DV37:DV38)))</f>
        <v>N</v>
      </c>
      <c r="DW39" s="261" t="str">
        <f>IF(DW1&gt;'Вводные данные'!$F$7,"N",(SUM(DW37:DW38)))</f>
        <v>N</v>
      </c>
      <c r="DX39" s="261" t="str">
        <f>IF(DX1&gt;'Вводные данные'!$F$7,"N",(SUM(DX37:DX38)))</f>
        <v>N</v>
      </c>
      <c r="DY39" s="261" t="str">
        <f>IF(DY1&gt;'Вводные данные'!$F$7,"N",(SUM(DY37:DY38)))</f>
        <v>N</v>
      </c>
      <c r="DZ39" s="261" t="str">
        <f>IF(DZ1&gt;'Вводные данные'!$F$7,"N",(SUM(DZ37:DZ38)))</f>
        <v>N</v>
      </c>
      <c r="EA39" s="261" t="str">
        <f>IF(EA1&gt;'Вводные данные'!$F$7,"N",(SUM(EA37:EA38)))</f>
        <v>N</v>
      </c>
      <c r="EB39" s="261" t="str">
        <f>IF(EB1&gt;'Вводные данные'!$F$7,"N",(SUM(EB37:EB38)))</f>
        <v>N</v>
      </c>
      <c r="EC39" s="261" t="str">
        <f>IF(EC1&gt;'Вводные данные'!$F$7,"N",(SUM(EC37:EC38)))</f>
        <v>N</v>
      </c>
      <c r="ED39" s="261" t="str">
        <f>IF(ED1&gt;'Вводные данные'!$F$7,"N",(SUM(ED37:ED38)))</f>
        <v>N</v>
      </c>
      <c r="EE39" s="261" t="str">
        <f>IF(EE1&gt;'Вводные данные'!$F$7,"N",(SUM(EE37:EE38)))</f>
        <v>N</v>
      </c>
      <c r="EF39" s="261" t="str">
        <f>IF(EF1&gt;'Вводные данные'!$F$7,"N",(SUM(EF37:EF38)))</f>
        <v>N</v>
      </c>
      <c r="EG39" s="261" t="str">
        <f>IF(EG1&gt;'Вводные данные'!$F$7,"N",(SUM(EG37:EG38)))</f>
        <v>N</v>
      </c>
      <c r="EH39" s="261" t="str">
        <f>IF(EH1&gt;'Вводные данные'!$F$7,"N",(SUM(EH37:EH38)))</f>
        <v>N</v>
      </c>
      <c r="EI39" s="261" t="str">
        <f>IF(EI1&gt;'Вводные данные'!$F$7,"N",(SUM(EI37:EI38)))</f>
        <v>N</v>
      </c>
      <c r="EJ39" s="261" t="str">
        <f>IF(EJ1&gt;'Вводные данные'!$F$7,"N",(SUM(EJ37:EJ38)))</f>
        <v>N</v>
      </c>
      <c r="EK39" s="261" t="str">
        <f>IF(EK1&gt;'Вводные данные'!$F$7,"N",(SUM(EK37:EK38)))</f>
        <v>N</v>
      </c>
      <c r="EL39" s="261" t="str">
        <f>IF(EL1&gt;'Вводные данные'!$F$7,"N",(SUM(EL37:EL38)))</f>
        <v>N</v>
      </c>
      <c r="EM39" s="261" t="str">
        <f>IF(EM1&gt;'Вводные данные'!$F$7,"N",(SUM(EM37:EM38)))</f>
        <v>N</v>
      </c>
      <c r="EN39" s="261" t="str">
        <f>IF(EN1&gt;'Вводные данные'!$F$7,"N",(SUM(EN37:EN38)))</f>
        <v>N</v>
      </c>
      <c r="EO39" s="261" t="str">
        <f>IF(EO1&gt;'Вводные данные'!$F$7,"N",(SUM(EO37:EO38)))</f>
        <v>N</v>
      </c>
      <c r="EP39" s="261" t="str">
        <f>IF(EP1&gt;'Вводные данные'!$F$7,"N",(SUM(EP37:EP38)))</f>
        <v>N</v>
      </c>
      <c r="EQ39" s="261" t="str">
        <f>IF(EQ1&gt;'Вводные данные'!$F$7,"N",(SUM(EQ37:EQ38)))</f>
        <v>N</v>
      </c>
      <c r="ER39" s="261" t="str">
        <f>IF(ER1&gt;'Вводные данные'!$F$7,"N",(SUM(ER37:ER38)))</f>
        <v>N</v>
      </c>
      <c r="ES39" s="261" t="str">
        <f>IF(ES1&gt;'Вводные данные'!$F$7,"N",(SUM(ES37:ES38)))</f>
        <v>N</v>
      </c>
      <c r="ET39" s="261" t="str">
        <f>IF(ET1&gt;'Вводные данные'!$F$7,"N",(SUM(ET37:ET38)))</f>
        <v>N</v>
      </c>
      <c r="EU39" s="261" t="str">
        <f>IF(EU1&gt;'Вводные данные'!$F$7,"N",(SUM(EU37:EU38)))</f>
        <v>N</v>
      </c>
      <c r="EV39" s="261" t="str">
        <f>IF(EV1&gt;'Вводные данные'!$F$7,"N",(SUM(EV37:EV38)))</f>
        <v>N</v>
      </c>
      <c r="EW39" s="261" t="str">
        <f>IF(EW1&gt;'Вводные данные'!$F$7,"N",(SUM(EW37:EW38)))</f>
        <v>N</v>
      </c>
    </row>
    <row r="40" spans="2:153" s="64" customFormat="1" ht="15" customHeight="1" x14ac:dyDescent="0.25">
      <c r="B40" s="344" t="s">
        <v>311</v>
      </c>
      <c r="C40" s="240">
        <f t="shared" si="4"/>
        <v>0</v>
      </c>
      <c r="D40" s="240">
        <f>IF(D1&gt;'Вводные данные'!$F$7,"N",(D39*'Вводные данные'!$K$255+'Вводные данные'!C246*'Вводные данные'!$K$255))</f>
        <v>0</v>
      </c>
      <c r="E40" s="194">
        <f>IF(E1&gt;'Вводные данные'!$F$7,"N",(E39*'Вводные данные'!$K$255+'Вводные данные'!D246*'Вводные данные'!$K$255))</f>
        <v>0</v>
      </c>
      <c r="F40" s="194">
        <f>IF(F1&gt;'Вводные данные'!$F$7,"N",(F39*'Вводные данные'!$K$255+'Вводные данные'!E246*'Вводные данные'!$K$255))</f>
        <v>0</v>
      </c>
      <c r="G40" s="194">
        <f>IF(G1&gt;'Вводные данные'!$F$7,"N",(G39*'Вводные данные'!$K$255+'Вводные данные'!F246*'Вводные данные'!$K$255))</f>
        <v>0</v>
      </c>
      <c r="H40" s="194">
        <f>IF(H1&gt;'Вводные данные'!$F$7,"N",(H39*'Вводные данные'!$K$255+'Вводные данные'!G246*'Вводные данные'!$K$255))</f>
        <v>0</v>
      </c>
      <c r="I40" s="194">
        <f>IF(I1&gt;'Вводные данные'!$F$7,"N",(I39*'Вводные данные'!$K$255+'Вводные данные'!H246*'Вводные данные'!$K$255))</f>
        <v>0</v>
      </c>
      <c r="J40" s="194">
        <f>IF(J1&gt;'Вводные данные'!$F$7,"N",(J39*'Вводные данные'!$K$255+'Вводные данные'!I246*'Вводные данные'!$K$255))</f>
        <v>0</v>
      </c>
      <c r="K40" s="194">
        <f>IF(K1&gt;'Вводные данные'!$F$7,"N",(K39*'Вводные данные'!$K$255+'Вводные данные'!J246*'Вводные данные'!$K$255))</f>
        <v>0</v>
      </c>
      <c r="L40" s="194">
        <f>IF(L1&gt;'Вводные данные'!$F$7,"N",(L39*'Вводные данные'!$K$255+'Вводные данные'!K246*'Вводные данные'!$K$255))</f>
        <v>0</v>
      </c>
      <c r="M40" s="252">
        <f>IF(M1&gt;'Вводные данные'!$F$7,"N",(M39*'Вводные данные'!$K$255+'Вводные данные'!L246*'Вводные данные'!$K$255))</f>
        <v>0</v>
      </c>
      <c r="N40" s="252">
        <f>IF(N1&gt;'Вводные данные'!$F$7,"N",(N39*'Вводные данные'!$K$255+'Вводные данные'!M246*'Вводные данные'!$K$255))</f>
        <v>0</v>
      </c>
      <c r="O40" s="252">
        <f>IF(O1&gt;'Вводные данные'!$F$7,"N",(O39*'Вводные данные'!$K$255+'Вводные данные'!N246*'Вводные данные'!$K$255))</f>
        <v>0</v>
      </c>
      <c r="P40" s="252">
        <f>IF(P1&gt;'Вводные данные'!$F$7,"N",(P39*'Вводные данные'!$K$255+'Вводные данные'!O246*'Вводные данные'!$K$255))</f>
        <v>0</v>
      </c>
      <c r="Q40" s="252">
        <f>IF(Q1&gt;'Вводные данные'!$F$7,"N",(Q39*'Вводные данные'!$K$255+'Вводные данные'!P246*'Вводные данные'!$K$255))</f>
        <v>0</v>
      </c>
      <c r="R40" s="252">
        <f>IF(R1&gt;'Вводные данные'!$F$7,"N",(R39*'Вводные данные'!$K$255+'Вводные данные'!Q246*'Вводные данные'!$K$255))</f>
        <v>0</v>
      </c>
      <c r="S40" s="252">
        <f>IF(S1&gt;'Вводные данные'!$F$7,"N",(S39*'Вводные данные'!$K$255+'Вводные данные'!R246*'Вводные данные'!$K$255))</f>
        <v>0</v>
      </c>
      <c r="T40" s="252">
        <f>IF(T1&gt;'Вводные данные'!$F$7,"N",(T39*'Вводные данные'!$K$255+'Вводные данные'!S246*'Вводные данные'!$K$255))</f>
        <v>0</v>
      </c>
      <c r="U40" s="252">
        <f>IF(U1&gt;'Вводные данные'!$F$7,"N",(U39*'Вводные данные'!$K$255+'Вводные данные'!T246*'Вводные данные'!$K$255))</f>
        <v>0</v>
      </c>
      <c r="V40" s="252">
        <f>IF(V1&gt;'Вводные данные'!$F$7,"N",(V39*'Вводные данные'!$K$255+'Вводные данные'!U246*'Вводные данные'!$K$255))</f>
        <v>0</v>
      </c>
      <c r="W40" s="252">
        <f>IF(W1&gt;'Вводные данные'!$F$7,"N",(W39*'Вводные данные'!$K$255+'Вводные данные'!V246*'Вводные данные'!$K$255))</f>
        <v>0</v>
      </c>
      <c r="X40" s="252" t="str">
        <f>IF(X1&gt;'Вводные данные'!$F$7,"N",(X39*'Вводные данные'!$K$255+'Вводные данные'!W246*'Вводные данные'!$K$255))</f>
        <v>N</v>
      </c>
      <c r="Y40" s="252" t="str">
        <f>IF(Y1&gt;'Вводные данные'!$F$7,"N",(Y39*'Вводные данные'!$K$255+'Вводные данные'!X246*'Вводные данные'!$K$255))</f>
        <v>N</v>
      </c>
      <c r="Z40" s="252" t="str">
        <f>IF(Z1&gt;'Вводные данные'!$F$7,"N",(Z39*'Вводные данные'!$K$255+'Вводные данные'!Y246*'Вводные данные'!$K$255))</f>
        <v>N</v>
      </c>
      <c r="AA40" s="252" t="str">
        <f>IF(AA1&gt;'Вводные данные'!$F$7,"N",(AA39*'Вводные данные'!$K$255+'Вводные данные'!Z246*'Вводные данные'!$K$255))</f>
        <v>N</v>
      </c>
      <c r="AB40" s="252" t="str">
        <f>IF(AB1&gt;'Вводные данные'!$F$7,"N",(AB39*'Вводные данные'!$K$255+'Вводные данные'!AA246*'Вводные данные'!$K$255))</f>
        <v>N</v>
      </c>
      <c r="AC40" s="252" t="str">
        <f>IF(AC1&gt;'Вводные данные'!$F$7,"N",(AC39*'Вводные данные'!$K$255+'Вводные данные'!AB246*'Вводные данные'!$K$255))</f>
        <v>N</v>
      </c>
      <c r="AD40" s="252" t="str">
        <f>IF(AD1&gt;'Вводные данные'!$F$7,"N",(AD39*'Вводные данные'!$K$255+'Вводные данные'!AC246*'Вводные данные'!$K$255))</f>
        <v>N</v>
      </c>
      <c r="AE40" s="252" t="str">
        <f>IF(AE1&gt;'Вводные данные'!$F$7,"N",(AE39*'Вводные данные'!$K$255+'Вводные данные'!AD246*'Вводные данные'!$K$255))</f>
        <v>N</v>
      </c>
      <c r="AF40" s="252" t="str">
        <f>IF(AF1&gt;'Вводные данные'!$F$7,"N",(AF39*'Вводные данные'!$K$255+'Вводные данные'!AE246*'Вводные данные'!$K$255))</f>
        <v>N</v>
      </c>
      <c r="AG40" s="252" t="str">
        <f>IF(AG1&gt;'Вводные данные'!$F$7,"N",(AG39*'Вводные данные'!$K$255+'Вводные данные'!AF246*'Вводные данные'!$K$255))</f>
        <v>N</v>
      </c>
      <c r="AH40" s="252" t="str">
        <f>IF(AH1&gt;'Вводные данные'!$F$7,"N",(AH39*'Вводные данные'!$K$255+'Вводные данные'!AG246*'Вводные данные'!$K$255))</f>
        <v>N</v>
      </c>
      <c r="AI40" s="252" t="str">
        <f>IF(AI1&gt;'Вводные данные'!$F$7,"N",(AI39*'Вводные данные'!$K$255+'Вводные данные'!AH246*'Вводные данные'!$K$255))</f>
        <v>N</v>
      </c>
      <c r="AJ40" s="252" t="str">
        <f>IF(AJ1&gt;'Вводные данные'!$F$7,"N",(AJ39*'Вводные данные'!$K$255+'Вводные данные'!AI246*'Вводные данные'!$K$255))</f>
        <v>N</v>
      </c>
      <c r="AK40" s="252" t="str">
        <f>IF(AK1&gt;'Вводные данные'!$F$7,"N",(AK39*'Вводные данные'!$K$255+'Вводные данные'!AJ246*'Вводные данные'!$K$255))</f>
        <v>N</v>
      </c>
      <c r="AL40" s="252" t="str">
        <f>IF(AL1&gt;'Вводные данные'!$F$7,"N",(AL39*'Вводные данные'!$K$255+'Вводные данные'!AK246*'Вводные данные'!$K$255))</f>
        <v>N</v>
      </c>
      <c r="AM40" s="252" t="str">
        <f>IF(AM1&gt;'Вводные данные'!$F$7,"N",(AM39*'Вводные данные'!$K$255+'Вводные данные'!AL246*'Вводные данные'!$K$255))</f>
        <v>N</v>
      </c>
      <c r="AN40" s="252" t="str">
        <f>IF(AN1&gt;'Вводные данные'!$F$7,"N",(AN39*'Вводные данные'!$K$255+'Вводные данные'!AM246*'Вводные данные'!$K$255))</f>
        <v>N</v>
      </c>
      <c r="AO40" s="252" t="str">
        <f>IF(AO1&gt;'Вводные данные'!$F$7,"N",(AO39*'Вводные данные'!$K$255+'Вводные данные'!AN246*'Вводные данные'!$K$255))</f>
        <v>N</v>
      </c>
      <c r="AP40" s="252" t="str">
        <f>IF(AP1&gt;'Вводные данные'!$F$7,"N",(AP39*'Вводные данные'!$K$255+'Вводные данные'!AO246*'Вводные данные'!$K$255))</f>
        <v>N</v>
      </c>
      <c r="AQ40" s="252" t="str">
        <f>IF(AQ1&gt;'Вводные данные'!$F$7,"N",(AQ39*'Вводные данные'!$K$255+'Вводные данные'!AP246*'Вводные данные'!$K$255))</f>
        <v>N</v>
      </c>
      <c r="AR40" s="252" t="str">
        <f>IF(AR1&gt;'Вводные данные'!$F$7,"N",(AR39*'Вводные данные'!$K$255+'Вводные данные'!AQ246*'Вводные данные'!$K$255))</f>
        <v>N</v>
      </c>
      <c r="AS40" s="252" t="str">
        <f>IF(AS1&gt;'Вводные данные'!$F$7,"N",(AS39*'Вводные данные'!$K$255+'Вводные данные'!AR246*'Вводные данные'!$K$255))</f>
        <v>N</v>
      </c>
      <c r="AT40" s="252" t="str">
        <f>IF(AT1&gt;'Вводные данные'!$F$7,"N",(AT39*'Вводные данные'!$K$255+'Вводные данные'!AS246*'Вводные данные'!$K$255))</f>
        <v>N</v>
      </c>
      <c r="AU40" s="252" t="str">
        <f>IF(AU1&gt;'Вводные данные'!$F$7,"N",(AU39*'Вводные данные'!$K$255+'Вводные данные'!AT246*'Вводные данные'!$K$255))</f>
        <v>N</v>
      </c>
      <c r="AV40" s="252" t="str">
        <f>IF(AV1&gt;'Вводные данные'!$F$7,"N",(AV39*'Вводные данные'!$K$255+'Вводные данные'!AU246*'Вводные данные'!$K$255))</f>
        <v>N</v>
      </c>
      <c r="AW40" s="252" t="str">
        <f>IF(AW1&gt;'Вводные данные'!$F$7,"N",(AW39*'Вводные данные'!$K$255+'Вводные данные'!AV246*'Вводные данные'!$K$255))</f>
        <v>N</v>
      </c>
      <c r="AX40" s="252" t="str">
        <f>IF(AX1&gt;'Вводные данные'!$F$7,"N",(AX39*'Вводные данные'!$K$255+'Вводные данные'!AW246*'Вводные данные'!$K$255))</f>
        <v>N</v>
      </c>
      <c r="AY40" s="252" t="str">
        <f>IF(AY1&gt;'Вводные данные'!$F$7,"N",(AY39*'Вводные данные'!$K$255+'Вводные данные'!AX246*'Вводные данные'!$K$255))</f>
        <v>N</v>
      </c>
      <c r="AZ40" s="252" t="str">
        <f>IF(AZ1&gt;'Вводные данные'!$F$7,"N",(AZ39*'Вводные данные'!$K$255+'Вводные данные'!AY246*'Вводные данные'!$K$255))</f>
        <v>N</v>
      </c>
      <c r="BA40" s="252" t="str">
        <f>IF(BA1&gt;'Вводные данные'!$F$7,"N",(BA39*'Вводные данные'!$K$255+'Вводные данные'!AZ246*'Вводные данные'!$K$255))</f>
        <v>N</v>
      </c>
      <c r="BB40" s="252" t="str">
        <f>IF(BB1&gt;'Вводные данные'!$F$7,"N",(BB39*'Вводные данные'!$K$255+'Вводные данные'!BA246*'Вводные данные'!$K$255))</f>
        <v>N</v>
      </c>
      <c r="BC40" s="252" t="str">
        <f>IF(BC1&gt;'Вводные данные'!$F$7,"N",(BC39*'Вводные данные'!$K$255+'Вводные данные'!BB246*'Вводные данные'!$K$255))</f>
        <v>N</v>
      </c>
      <c r="BD40" s="252" t="str">
        <f>IF(BD1&gt;'Вводные данные'!$F$7,"N",(BD39*'Вводные данные'!$K$255+'Вводные данные'!BC246*'Вводные данные'!$K$255))</f>
        <v>N</v>
      </c>
      <c r="BE40" s="252" t="str">
        <f>IF(BE1&gt;'Вводные данные'!$F$7,"N",(BE39*'Вводные данные'!$K$255+'Вводные данные'!BD246*'Вводные данные'!$K$255))</f>
        <v>N</v>
      </c>
      <c r="BF40" s="252" t="str">
        <f>IF(BF1&gt;'Вводные данные'!$F$7,"N",(BF39*'Вводные данные'!$K$255+'Вводные данные'!BE246*'Вводные данные'!$K$255))</f>
        <v>N</v>
      </c>
      <c r="BG40" s="252" t="str">
        <f>IF(BG1&gt;'Вводные данные'!$F$7,"N",(BG39*'Вводные данные'!$K$255+'Вводные данные'!BF246*'Вводные данные'!$K$255))</f>
        <v>N</v>
      </c>
      <c r="BH40" s="252" t="str">
        <f>IF(BH1&gt;'Вводные данные'!$F$7,"N",(BH39*'Вводные данные'!$K$255+'Вводные данные'!BG246*'Вводные данные'!$K$255))</f>
        <v>N</v>
      </c>
      <c r="BI40" s="252" t="str">
        <f>IF(BI1&gt;'Вводные данные'!$F$7,"N",(BI39*'Вводные данные'!$K$255+'Вводные данные'!BH246*'Вводные данные'!$K$255))</f>
        <v>N</v>
      </c>
      <c r="BJ40" s="252" t="str">
        <f>IF(BJ1&gt;'Вводные данные'!$F$7,"N",(BJ39*'Вводные данные'!$K$255+'Вводные данные'!BI246*'Вводные данные'!$K$255))</f>
        <v>N</v>
      </c>
      <c r="BK40" s="252" t="str">
        <f>IF(BK1&gt;'Вводные данные'!$F$7,"N",(BK39*'Вводные данные'!$K$255+'Вводные данные'!BJ246*'Вводные данные'!$K$255))</f>
        <v>N</v>
      </c>
      <c r="BL40" s="252" t="str">
        <f>IF(BL1&gt;'Вводные данные'!$F$7,"N",(BL39*'Вводные данные'!$K$255+'Вводные данные'!BK246*'Вводные данные'!$K$255))</f>
        <v>N</v>
      </c>
      <c r="BM40" s="252" t="str">
        <f>IF(BM1&gt;'Вводные данные'!$F$7,"N",(BM39*'Вводные данные'!$K$255+'Вводные данные'!BL246*'Вводные данные'!$K$255))</f>
        <v>N</v>
      </c>
      <c r="BN40" s="252" t="str">
        <f>IF(BN1&gt;'Вводные данные'!$F$7,"N",(BN39*'Вводные данные'!$K$255+'Вводные данные'!BM246*'Вводные данные'!$K$255))</f>
        <v>N</v>
      </c>
      <c r="BO40" s="252" t="str">
        <f>IF(BO1&gt;'Вводные данные'!$F$7,"N",(BO39*'Вводные данные'!$K$255+'Вводные данные'!BN246*'Вводные данные'!$K$255))</f>
        <v>N</v>
      </c>
      <c r="BP40" s="252" t="str">
        <f>IF(BP1&gt;'Вводные данные'!$F$7,"N",(BP39*'Вводные данные'!$K$255+'Вводные данные'!BO246*'Вводные данные'!$K$255))</f>
        <v>N</v>
      </c>
      <c r="BQ40" s="252" t="str">
        <f>IF(BQ1&gt;'Вводные данные'!$F$7,"N",(BQ39*'Вводные данные'!$K$255+'Вводные данные'!BP246*'Вводные данные'!$K$255))</f>
        <v>N</v>
      </c>
      <c r="BR40" s="252" t="str">
        <f>IF(BR1&gt;'Вводные данные'!$F$7,"N",(BR39*'Вводные данные'!$K$255+'Вводные данные'!BQ246*'Вводные данные'!$K$255))</f>
        <v>N</v>
      </c>
      <c r="BS40" s="252" t="str">
        <f>IF(BS1&gt;'Вводные данные'!$F$7,"N",(BS39*'Вводные данные'!$K$255+'Вводные данные'!BR246*'Вводные данные'!$K$255))</f>
        <v>N</v>
      </c>
      <c r="BT40" s="252" t="str">
        <f>IF(BT1&gt;'Вводные данные'!$F$7,"N",(BT39*'Вводные данные'!$K$255+'Вводные данные'!BS246*'Вводные данные'!$K$255))</f>
        <v>N</v>
      </c>
      <c r="BU40" s="252" t="str">
        <f>IF(BU1&gt;'Вводные данные'!$F$7,"N",(BU39*'Вводные данные'!$K$255+'Вводные данные'!BT246*'Вводные данные'!$K$255))</f>
        <v>N</v>
      </c>
      <c r="BV40" s="252" t="str">
        <f>IF(BV1&gt;'Вводные данные'!$F$7,"N",(BV39*'Вводные данные'!$K$255+'Вводные данные'!BU246*'Вводные данные'!$K$255))</f>
        <v>N</v>
      </c>
      <c r="BW40" s="252" t="str">
        <f>IF(BW1&gt;'Вводные данные'!$F$7,"N",(BW39*'Вводные данные'!$K$255+'Вводные данные'!BV246*'Вводные данные'!$K$255))</f>
        <v>N</v>
      </c>
      <c r="BX40" s="252" t="str">
        <f>IF(BX1&gt;'Вводные данные'!$F$7,"N",(BX39*'Вводные данные'!$K$255+'Вводные данные'!BW246*'Вводные данные'!$K$255))</f>
        <v>N</v>
      </c>
      <c r="BY40" s="252" t="str">
        <f>IF(BY1&gt;'Вводные данные'!$F$7,"N",(BY39*'Вводные данные'!$K$255+'Вводные данные'!BX246*'Вводные данные'!$K$255))</f>
        <v>N</v>
      </c>
      <c r="BZ40" s="252" t="str">
        <f>IF(BZ1&gt;'Вводные данные'!$F$7,"N",(BZ39*'Вводные данные'!$K$255+'Вводные данные'!BY246*'Вводные данные'!$K$255))</f>
        <v>N</v>
      </c>
      <c r="CA40" s="252" t="str">
        <f>IF(CA1&gt;'Вводные данные'!$F$7,"N",(CA39*'Вводные данные'!$K$255+'Вводные данные'!BZ246*'Вводные данные'!$K$255))</f>
        <v>N</v>
      </c>
      <c r="CB40" s="252" t="str">
        <f>IF(CB1&gt;'Вводные данные'!$F$7,"N",(CB39*'Вводные данные'!$K$255+'Вводные данные'!CA246*'Вводные данные'!$K$255))</f>
        <v>N</v>
      </c>
      <c r="CC40" s="252" t="str">
        <f>IF(CC1&gt;'Вводные данные'!$F$7,"N",(CC39*'Вводные данные'!$K$255+'Вводные данные'!CB246*'Вводные данные'!$K$255))</f>
        <v>N</v>
      </c>
      <c r="CD40" s="252" t="str">
        <f>IF(CD1&gt;'Вводные данные'!$F$7,"N",(CD39*'Вводные данные'!$K$255+'Вводные данные'!CC246*'Вводные данные'!$K$255))</f>
        <v>N</v>
      </c>
      <c r="CE40" s="252" t="str">
        <f>IF(CE1&gt;'Вводные данные'!$F$7,"N",(CE39*'Вводные данные'!$K$255+'Вводные данные'!CD246*'Вводные данные'!$K$255))</f>
        <v>N</v>
      </c>
      <c r="CF40" s="252" t="str">
        <f>IF(CF1&gt;'Вводные данные'!$F$7,"N",(CF39*'Вводные данные'!$K$255+'Вводные данные'!CE246*'Вводные данные'!$K$255))</f>
        <v>N</v>
      </c>
      <c r="CG40" s="252" t="str">
        <f>IF(CG1&gt;'Вводные данные'!$F$7,"N",(CG39*'Вводные данные'!$K$255+'Вводные данные'!CF246*'Вводные данные'!$K$255))</f>
        <v>N</v>
      </c>
      <c r="CH40" s="252" t="str">
        <f>IF(CH1&gt;'Вводные данные'!$F$7,"N",(CH39*'Вводные данные'!$K$255+'Вводные данные'!CG246*'Вводные данные'!$K$255))</f>
        <v>N</v>
      </c>
      <c r="CI40" s="252" t="str">
        <f>IF(CI1&gt;'Вводные данные'!$F$7,"N",(CI39*'Вводные данные'!$K$255+'Вводные данные'!CH246*'Вводные данные'!$K$255))</f>
        <v>N</v>
      </c>
      <c r="CJ40" s="252" t="str">
        <f>IF(CJ1&gt;'Вводные данные'!$F$7,"N",(CJ39*'Вводные данные'!$K$255+'Вводные данные'!CI246*'Вводные данные'!$K$255))</f>
        <v>N</v>
      </c>
      <c r="CK40" s="252" t="str">
        <f>IF(CK1&gt;'Вводные данные'!$F$7,"N",(CK39*'Вводные данные'!$K$255+'Вводные данные'!CJ246*'Вводные данные'!$K$255))</f>
        <v>N</v>
      </c>
      <c r="CL40" s="252" t="str">
        <f>IF(CL1&gt;'Вводные данные'!$F$7,"N",(CL39*'Вводные данные'!$K$255+'Вводные данные'!CK246*'Вводные данные'!$K$255))</f>
        <v>N</v>
      </c>
      <c r="CM40" s="252" t="str">
        <f>IF(CM1&gt;'Вводные данные'!$F$7,"N",(CM39*'Вводные данные'!$K$255+'Вводные данные'!CL246*'Вводные данные'!$K$255))</f>
        <v>N</v>
      </c>
      <c r="CN40" s="252" t="str">
        <f>IF(CN1&gt;'Вводные данные'!$F$7,"N",(CN39*'Вводные данные'!$K$255+'Вводные данные'!CM246*'Вводные данные'!$K$255))</f>
        <v>N</v>
      </c>
      <c r="CO40" s="252" t="str">
        <f>IF(CO1&gt;'Вводные данные'!$F$7,"N",(CO39*'Вводные данные'!$K$255+'Вводные данные'!CN246*'Вводные данные'!$K$255))</f>
        <v>N</v>
      </c>
      <c r="CP40" s="252" t="str">
        <f>IF(CP1&gt;'Вводные данные'!$F$7,"N",(CP39*'Вводные данные'!$K$255+'Вводные данные'!CO246*'Вводные данные'!$K$255))</f>
        <v>N</v>
      </c>
      <c r="CQ40" s="252" t="str">
        <f>IF(CQ1&gt;'Вводные данные'!$F$7,"N",(CQ39*'Вводные данные'!$K$255+'Вводные данные'!CP246*'Вводные данные'!$K$255))</f>
        <v>N</v>
      </c>
      <c r="CR40" s="252" t="str">
        <f>IF(CR1&gt;'Вводные данные'!$F$7,"N",(CR39*'Вводные данные'!$K$255+'Вводные данные'!CQ246*'Вводные данные'!$K$255))</f>
        <v>N</v>
      </c>
      <c r="CS40" s="252" t="str">
        <f>IF(CS1&gt;'Вводные данные'!$F$7,"N",(CS39*'Вводные данные'!$K$255+'Вводные данные'!CR246*'Вводные данные'!$K$255))</f>
        <v>N</v>
      </c>
      <c r="CT40" s="252" t="str">
        <f>IF(CT1&gt;'Вводные данные'!$F$7,"N",(CT39*'Вводные данные'!$K$255+'Вводные данные'!CS246*'Вводные данные'!$K$255))</f>
        <v>N</v>
      </c>
      <c r="CU40" s="252" t="str">
        <f>IF(CU1&gt;'Вводные данные'!$F$7,"N",(CU39*'Вводные данные'!$K$255+'Вводные данные'!CT246*'Вводные данные'!$K$255))</f>
        <v>N</v>
      </c>
      <c r="CV40" s="252" t="str">
        <f>IF(CV1&gt;'Вводные данные'!$F$7,"N",(CV39*'Вводные данные'!$K$255+'Вводные данные'!CU246*'Вводные данные'!$K$255))</f>
        <v>N</v>
      </c>
      <c r="CW40" s="252" t="str">
        <f>IF(CW1&gt;'Вводные данные'!$F$7,"N",(CW39*'Вводные данные'!$K$255+'Вводные данные'!CV246*'Вводные данные'!$K$255))</f>
        <v>N</v>
      </c>
      <c r="CX40" s="252" t="str">
        <f>IF(CX1&gt;'Вводные данные'!$F$7,"N",(CX39*'Вводные данные'!$K$255+'Вводные данные'!CW246*'Вводные данные'!$K$255))</f>
        <v>N</v>
      </c>
      <c r="CY40" s="252" t="str">
        <f>IF(CY1&gt;'Вводные данные'!$F$7,"N",(CY39*'Вводные данные'!$K$255+'Вводные данные'!CX246*'Вводные данные'!$K$255))</f>
        <v>N</v>
      </c>
      <c r="CZ40" s="252" t="str">
        <f>IF(CZ1&gt;'Вводные данные'!$F$7,"N",(CZ39*'Вводные данные'!$K$255+'Вводные данные'!CY246*'Вводные данные'!$K$255))</f>
        <v>N</v>
      </c>
      <c r="DA40" s="252" t="str">
        <f>IF(DA1&gt;'Вводные данные'!$F$7,"N",(DA39*'Вводные данные'!$K$255+'Вводные данные'!CZ246*'Вводные данные'!$K$255))</f>
        <v>N</v>
      </c>
      <c r="DB40" s="252" t="str">
        <f>IF(DB1&gt;'Вводные данные'!$F$7,"N",(DB39*'Вводные данные'!$K$255+'Вводные данные'!DA246*'Вводные данные'!$K$255))</f>
        <v>N</v>
      </c>
      <c r="DC40" s="252" t="str">
        <f>IF(DC1&gt;'Вводные данные'!$F$7,"N",(DC39*'Вводные данные'!$K$255+'Вводные данные'!DB246*'Вводные данные'!$K$255))</f>
        <v>N</v>
      </c>
      <c r="DD40" s="252" t="str">
        <f>IF(DD1&gt;'Вводные данные'!$F$7,"N",(DD39*'Вводные данные'!$K$255+'Вводные данные'!DC246*'Вводные данные'!$K$255))</f>
        <v>N</v>
      </c>
      <c r="DE40" s="252" t="str">
        <f>IF(DE1&gt;'Вводные данные'!$F$7,"N",(DE39*'Вводные данные'!$K$255+'Вводные данные'!DD246*'Вводные данные'!$K$255))</f>
        <v>N</v>
      </c>
      <c r="DF40" s="252" t="str">
        <f>IF(DF1&gt;'Вводные данные'!$F$7,"N",(DF39*'Вводные данные'!$K$255+'Вводные данные'!DE246*'Вводные данные'!$K$255))</f>
        <v>N</v>
      </c>
      <c r="DG40" s="252" t="str">
        <f>IF(DG1&gt;'Вводные данные'!$F$7,"N",(DG39*'Вводные данные'!$K$255+'Вводные данные'!DF246*'Вводные данные'!$K$255))</f>
        <v>N</v>
      </c>
      <c r="DH40" s="252" t="str">
        <f>IF(DH1&gt;'Вводные данные'!$F$7,"N",(DH39*'Вводные данные'!$K$255+'Вводные данные'!DG246*'Вводные данные'!$K$255))</f>
        <v>N</v>
      </c>
      <c r="DI40" s="252" t="str">
        <f>IF(DI1&gt;'Вводные данные'!$F$7,"N",(DI39*'Вводные данные'!$K$255+'Вводные данные'!DH246*'Вводные данные'!$K$255))</f>
        <v>N</v>
      </c>
      <c r="DJ40" s="252" t="str">
        <f>IF(DJ1&gt;'Вводные данные'!$F$7,"N",(DJ39*'Вводные данные'!$K$255+'Вводные данные'!DI246*'Вводные данные'!$K$255))</f>
        <v>N</v>
      </c>
      <c r="DK40" s="252" t="str">
        <f>IF(DK1&gt;'Вводные данные'!$F$7,"N",(DK39*'Вводные данные'!$K$255+'Вводные данные'!DJ246*'Вводные данные'!$K$255))</f>
        <v>N</v>
      </c>
      <c r="DL40" s="252" t="str">
        <f>IF(DL1&gt;'Вводные данные'!$F$7,"N",(DL39*'Вводные данные'!$K$255+'Вводные данные'!DK246*'Вводные данные'!$K$255))</f>
        <v>N</v>
      </c>
      <c r="DM40" s="252" t="str">
        <f>IF(DM1&gt;'Вводные данные'!$F$7,"N",(DM39*'Вводные данные'!$K$255+'Вводные данные'!DL246*'Вводные данные'!$K$255))</f>
        <v>N</v>
      </c>
      <c r="DN40" s="252" t="str">
        <f>IF(DN1&gt;'Вводные данные'!$F$7,"N",(DN39*'Вводные данные'!$K$255+'Вводные данные'!DM246*'Вводные данные'!$K$255))</f>
        <v>N</v>
      </c>
      <c r="DO40" s="252" t="str">
        <f>IF(DO1&gt;'Вводные данные'!$F$7,"N",(DO39*'Вводные данные'!$K$255+'Вводные данные'!DN246*'Вводные данные'!$K$255))</f>
        <v>N</v>
      </c>
      <c r="DP40" s="252" t="str">
        <f>IF(DP1&gt;'Вводные данные'!$F$7,"N",(DP39*'Вводные данные'!$K$255+'Вводные данные'!DO246*'Вводные данные'!$K$255))</f>
        <v>N</v>
      </c>
      <c r="DQ40" s="252" t="str">
        <f>IF(DQ1&gt;'Вводные данные'!$F$7,"N",(DQ39*'Вводные данные'!$K$255+'Вводные данные'!DP246*'Вводные данные'!$K$255))</f>
        <v>N</v>
      </c>
      <c r="DR40" s="252" t="str">
        <f>IF(DR1&gt;'Вводные данные'!$F$7,"N",(DR39*'Вводные данные'!$K$255+'Вводные данные'!DQ246*'Вводные данные'!$K$255))</f>
        <v>N</v>
      </c>
      <c r="DS40" s="252" t="str">
        <f>IF(DS1&gt;'Вводные данные'!$F$7,"N",(DS39*'Вводные данные'!$K$255+'Вводные данные'!DR246*'Вводные данные'!$K$255))</f>
        <v>N</v>
      </c>
      <c r="DT40" s="252" t="str">
        <f>IF(DT1&gt;'Вводные данные'!$F$7,"N",(DT39*'Вводные данные'!$K$255+'Вводные данные'!DS246*'Вводные данные'!$K$255))</f>
        <v>N</v>
      </c>
      <c r="DU40" s="252" t="str">
        <f>IF(DU1&gt;'Вводные данные'!$F$7,"N",(DU39*'Вводные данные'!$K$255+'Вводные данные'!DT246*'Вводные данные'!$K$255))</f>
        <v>N</v>
      </c>
      <c r="DV40" s="252" t="str">
        <f>IF(DV1&gt;'Вводные данные'!$F$7,"N",(DV39*'Вводные данные'!$K$255+'Вводные данные'!DU246*'Вводные данные'!$K$255))</f>
        <v>N</v>
      </c>
      <c r="DW40" s="252" t="str">
        <f>IF(DW1&gt;'Вводные данные'!$F$7,"N",(DW39*'Вводные данные'!$K$255+'Вводные данные'!DV246*'Вводные данные'!$K$255))</f>
        <v>N</v>
      </c>
      <c r="DX40" s="252" t="str">
        <f>IF(DX1&gt;'Вводные данные'!$F$7,"N",(DX39*'Вводные данные'!$K$255+'Вводные данные'!DW246*'Вводные данные'!$K$255))</f>
        <v>N</v>
      </c>
      <c r="DY40" s="252" t="str">
        <f>IF(DY1&gt;'Вводные данные'!$F$7,"N",(DY39*'Вводные данные'!$K$255+'Вводные данные'!DX246*'Вводные данные'!$K$255))</f>
        <v>N</v>
      </c>
      <c r="DZ40" s="252" t="str">
        <f>IF(DZ1&gt;'Вводные данные'!$F$7,"N",(DZ39*'Вводные данные'!$K$255+'Вводные данные'!DY246*'Вводные данные'!$K$255))</f>
        <v>N</v>
      </c>
      <c r="EA40" s="252" t="str">
        <f>IF(EA1&gt;'Вводные данные'!$F$7,"N",(EA39*'Вводные данные'!$K$255+'Вводные данные'!DZ246*'Вводные данные'!$K$255))</f>
        <v>N</v>
      </c>
      <c r="EB40" s="252" t="str">
        <f>IF(EB1&gt;'Вводные данные'!$F$7,"N",(EB39*'Вводные данные'!$K$255+'Вводные данные'!EA246*'Вводные данные'!$K$255))</f>
        <v>N</v>
      </c>
      <c r="EC40" s="252" t="str">
        <f>IF(EC1&gt;'Вводные данные'!$F$7,"N",(EC39*'Вводные данные'!$K$255+'Вводные данные'!EB246*'Вводные данные'!$K$255))</f>
        <v>N</v>
      </c>
      <c r="ED40" s="252" t="str">
        <f>IF(ED1&gt;'Вводные данные'!$F$7,"N",(ED39*'Вводные данные'!$K$255+'Вводные данные'!EC246*'Вводные данные'!$K$255))</f>
        <v>N</v>
      </c>
      <c r="EE40" s="252" t="str">
        <f>IF(EE1&gt;'Вводные данные'!$F$7,"N",(EE39*'Вводные данные'!$K$255+'Вводные данные'!ED246*'Вводные данные'!$K$255))</f>
        <v>N</v>
      </c>
      <c r="EF40" s="252" t="str">
        <f>IF(EF1&gt;'Вводные данные'!$F$7,"N",(EF39*'Вводные данные'!$K$255+'Вводные данные'!EE246*'Вводные данные'!$K$255))</f>
        <v>N</v>
      </c>
      <c r="EG40" s="252" t="str">
        <f>IF(EG1&gt;'Вводные данные'!$F$7,"N",(EG39*'Вводные данные'!$K$255+'Вводные данные'!EF246*'Вводные данные'!$K$255))</f>
        <v>N</v>
      </c>
      <c r="EH40" s="252" t="str">
        <f>IF(EH1&gt;'Вводные данные'!$F$7,"N",(EH39*'Вводные данные'!$K$255+'Вводные данные'!EG246*'Вводные данные'!$K$255))</f>
        <v>N</v>
      </c>
      <c r="EI40" s="252" t="str">
        <f>IF(EI1&gt;'Вводные данные'!$F$7,"N",(EI39*'Вводные данные'!$K$255+'Вводные данные'!EH246*'Вводные данные'!$K$255))</f>
        <v>N</v>
      </c>
      <c r="EJ40" s="252" t="str">
        <f>IF(EJ1&gt;'Вводные данные'!$F$7,"N",(EJ39*'Вводные данные'!$K$255+'Вводные данные'!EI246*'Вводные данные'!$K$255))</f>
        <v>N</v>
      </c>
      <c r="EK40" s="252" t="str">
        <f>IF(EK1&gt;'Вводные данные'!$F$7,"N",(EK39*'Вводные данные'!$K$255+'Вводные данные'!EJ246*'Вводные данные'!$K$255))</f>
        <v>N</v>
      </c>
      <c r="EL40" s="252" t="str">
        <f>IF(EL1&gt;'Вводные данные'!$F$7,"N",(EL39*'Вводные данные'!$K$255+'Вводные данные'!EK246*'Вводные данные'!$K$255))</f>
        <v>N</v>
      </c>
      <c r="EM40" s="252" t="str">
        <f>IF(EM1&gt;'Вводные данные'!$F$7,"N",(EM39*'Вводные данные'!$K$255+'Вводные данные'!EL246*'Вводные данные'!$K$255))</f>
        <v>N</v>
      </c>
      <c r="EN40" s="252" t="str">
        <f>IF(EN1&gt;'Вводные данные'!$F$7,"N",(EN39*'Вводные данные'!$K$255+'Вводные данные'!EM246*'Вводные данные'!$K$255))</f>
        <v>N</v>
      </c>
      <c r="EO40" s="252" t="str">
        <f>IF(EO1&gt;'Вводные данные'!$F$7,"N",(EO39*'Вводные данные'!$K$255+'Вводные данные'!EN246*'Вводные данные'!$K$255))</f>
        <v>N</v>
      </c>
      <c r="EP40" s="252" t="str">
        <f>IF(EP1&gt;'Вводные данные'!$F$7,"N",(EP39*'Вводные данные'!$K$255+'Вводные данные'!EO246*'Вводные данные'!$K$255))</f>
        <v>N</v>
      </c>
      <c r="EQ40" s="252" t="str">
        <f>IF(EQ1&gt;'Вводные данные'!$F$7,"N",(EQ39*'Вводные данные'!$K$255+'Вводные данные'!EP246*'Вводные данные'!$K$255))</f>
        <v>N</v>
      </c>
      <c r="ER40" s="252" t="str">
        <f>IF(ER1&gt;'Вводные данные'!$F$7,"N",(ER39*'Вводные данные'!$K$255+'Вводные данные'!EQ246*'Вводные данные'!$K$255))</f>
        <v>N</v>
      </c>
      <c r="ES40" s="252" t="str">
        <f>IF(ES1&gt;'Вводные данные'!$F$7,"N",(ES39*'Вводные данные'!$K$255+'Вводные данные'!ER246*'Вводные данные'!$K$255))</f>
        <v>N</v>
      </c>
      <c r="ET40" s="252" t="str">
        <f>IF(ET1&gt;'Вводные данные'!$F$7,"N",(ET39*'Вводные данные'!$K$255+'Вводные данные'!ES246*'Вводные данные'!$K$255))</f>
        <v>N</v>
      </c>
      <c r="EU40" s="252" t="str">
        <f>IF(EU1&gt;'Вводные данные'!$F$7,"N",(EU39*'Вводные данные'!$K$255+'Вводные данные'!ET246*'Вводные данные'!$K$255))</f>
        <v>N</v>
      </c>
      <c r="EV40" s="252" t="str">
        <f>IF(EV1&gt;'Вводные данные'!$F$7,"N",(EV39*'Вводные данные'!$K$255+'Вводные данные'!EU246*'Вводные данные'!$K$255))</f>
        <v>N</v>
      </c>
      <c r="EW40" s="252" t="str">
        <f>IF(EW1&gt;'Вводные данные'!$F$7,"N",(EW39*'Вводные данные'!$K$255+'Вводные данные'!EV246*'Вводные данные'!$K$255))</f>
        <v>N</v>
      </c>
    </row>
    <row r="41" spans="2:153" s="64" customFormat="1" ht="15" customHeight="1" x14ac:dyDescent="0.25">
      <c r="B41" s="345" t="s">
        <v>310</v>
      </c>
      <c r="C41" s="240">
        <f t="shared" si="4"/>
        <v>0</v>
      </c>
      <c r="D41" s="240">
        <f>IF(D1&gt;'Вводные данные'!$F$7,"N",(IFERROR(E39*'Вводные данные'!$I$255+'Вводные данные'!C246*'Вводные данные'!$I$255,D39*'Вводные данные'!$I$255+'Вводные данные'!C246*'Вводные данные'!$I$255)))</f>
        <v>0</v>
      </c>
      <c r="E41" s="194">
        <f>IF(E1&gt;'Вводные данные'!$F$7,"N",(IFERROR(F39*'Вводные данные'!$I$255+'Вводные данные'!D246*'Вводные данные'!$I$255,E39*'Вводные данные'!$I$255+'Вводные данные'!D246*'Вводные данные'!$I$255)))</f>
        <v>0</v>
      </c>
      <c r="F41" s="194">
        <f>IF(F1&gt;'Вводные данные'!$F$7,"N",(IFERROR(G39*'Вводные данные'!$I$255+'Вводные данные'!E246*'Вводные данные'!$I$255,F39*'Вводные данные'!$I$255+'Вводные данные'!E246*'Вводные данные'!$I$255)))</f>
        <v>0</v>
      </c>
      <c r="G41" s="194">
        <f>IF(G1&gt;'Вводные данные'!$F$7,"N",(IFERROR(H39*'Вводные данные'!$I$255+'Вводные данные'!F246*'Вводные данные'!$I$255,G39*'Вводные данные'!$I$255+'Вводные данные'!F246*'Вводные данные'!$I$255)))</f>
        <v>0</v>
      </c>
      <c r="H41" s="194">
        <f>IF(H1&gt;'Вводные данные'!$F$7,"N",(IFERROR(I39*'Вводные данные'!$I$255+'Вводные данные'!G246*'Вводные данные'!$I$255,H39*'Вводные данные'!$I$255+'Вводные данные'!G246*'Вводные данные'!$I$255)))</f>
        <v>0</v>
      </c>
      <c r="I41" s="194">
        <f>IF(I1&gt;'Вводные данные'!$F$7,"N",(IFERROR(J39*'Вводные данные'!$I$255+'Вводные данные'!H246*'Вводные данные'!$I$255,I39*'Вводные данные'!$I$255+'Вводные данные'!H246*'Вводные данные'!$I$255)))</f>
        <v>0</v>
      </c>
      <c r="J41" s="194">
        <f>IF(J1&gt;'Вводные данные'!$F$7,"N",(IFERROR(K39*'Вводные данные'!$I$255+'Вводные данные'!I246*'Вводные данные'!$I$255,J39*'Вводные данные'!$I$255+'Вводные данные'!I246*'Вводные данные'!$I$255)))</f>
        <v>0</v>
      </c>
      <c r="K41" s="194">
        <f>IF(K1&gt;'Вводные данные'!$F$7,"N",(IFERROR(L39*'Вводные данные'!$I$255+'Вводные данные'!J246*'Вводные данные'!$I$255,K39*'Вводные данные'!$I$255+'Вводные данные'!J246*'Вводные данные'!$I$255)))</f>
        <v>0</v>
      </c>
      <c r="L41" s="194">
        <f>IF(L1&gt;'Вводные данные'!$F$7,"N",(IFERROR(M39*'Вводные данные'!$I$255+'Вводные данные'!K246*'Вводные данные'!$I$255,L39*'Вводные данные'!$I$255+'Вводные данные'!K246*'Вводные данные'!$I$255)))</f>
        <v>0</v>
      </c>
      <c r="M41" s="252">
        <f>IF(M1&gt;'Вводные данные'!$F$7,"N",(IFERROR(N39*'Вводные данные'!$I$255+'Вводные данные'!L246*'Вводные данные'!$I$255,M39*'Вводные данные'!$I$255+'Вводные данные'!L246*'Вводные данные'!$I$255)))</f>
        <v>0</v>
      </c>
      <c r="N41" s="252">
        <f>IF(N1&gt;'Вводные данные'!$F$7,"N",(IFERROR(O39*'Вводные данные'!$I$255+'Вводные данные'!M246*'Вводные данные'!$I$255,N39*'Вводные данные'!$I$255+'Вводные данные'!M246*'Вводные данные'!$I$255)))</f>
        <v>0</v>
      </c>
      <c r="O41" s="252">
        <f>IF(O1&gt;'Вводные данные'!$F$7,"N",(IFERROR(P39*'Вводные данные'!$I$255+'Вводные данные'!N246*'Вводные данные'!$I$255,O39*'Вводные данные'!$I$255+'Вводные данные'!N246*'Вводные данные'!$I$255)))</f>
        <v>0</v>
      </c>
      <c r="P41" s="252">
        <f>IF(P1&gt;'Вводные данные'!$F$7,"N",(IFERROR(Q39*'Вводные данные'!$I$255+'Вводные данные'!O246*'Вводные данные'!$I$255,P39*'Вводные данные'!$I$255+'Вводные данные'!O246*'Вводные данные'!$I$255)))</f>
        <v>0</v>
      </c>
      <c r="Q41" s="252">
        <f>IF(Q1&gt;'Вводные данные'!$F$7,"N",(IFERROR(R39*'Вводные данные'!$I$255+'Вводные данные'!P246*'Вводные данные'!$I$255,Q39*'Вводные данные'!$I$255+'Вводные данные'!P246*'Вводные данные'!$I$255)))</f>
        <v>0</v>
      </c>
      <c r="R41" s="252">
        <f>IF(R1&gt;'Вводные данные'!$F$7,"N",(IFERROR(S39*'Вводные данные'!$I$255+'Вводные данные'!Q246*'Вводные данные'!$I$255,R39*'Вводные данные'!$I$255+'Вводные данные'!Q246*'Вводные данные'!$I$255)))</f>
        <v>0</v>
      </c>
      <c r="S41" s="252">
        <f>IF(S1&gt;'Вводные данные'!$F$7,"N",(IFERROR(T39*'Вводные данные'!$I$255+'Вводные данные'!R246*'Вводные данные'!$I$255,S39*'Вводные данные'!$I$255+'Вводные данные'!R246*'Вводные данные'!$I$255)))</f>
        <v>0</v>
      </c>
      <c r="T41" s="252">
        <f>IF(T1&gt;'Вводные данные'!$F$7,"N",(IFERROR(U39*'Вводные данные'!$I$255+'Вводные данные'!S246*'Вводные данные'!$I$255,T39*'Вводные данные'!$I$255+'Вводные данные'!S246*'Вводные данные'!$I$255)))</f>
        <v>0</v>
      </c>
      <c r="U41" s="252">
        <f>IF(U1&gt;'Вводные данные'!$F$7,"N",(IFERROR(V39*'Вводные данные'!$I$255+'Вводные данные'!T246*'Вводные данные'!$I$255,U39*'Вводные данные'!$I$255+'Вводные данные'!T246*'Вводные данные'!$I$255)))</f>
        <v>0</v>
      </c>
      <c r="V41" s="252">
        <f>IF(V1&gt;'Вводные данные'!$F$7,"N",(IFERROR(W39*'Вводные данные'!$I$255+'Вводные данные'!U246*'Вводные данные'!$I$255,V39*'Вводные данные'!$I$255+'Вводные данные'!U246*'Вводные данные'!$I$255)))</f>
        <v>0</v>
      </c>
      <c r="W41" s="252">
        <f>IF(W1&gt;'Вводные данные'!$F$7,"N",(IFERROR(X39*'Вводные данные'!$I$255+'Вводные данные'!V246*'Вводные данные'!$I$255,W39*'Вводные данные'!$I$255+'Вводные данные'!V246*'Вводные данные'!$I$255)))</f>
        <v>0</v>
      </c>
      <c r="X41" s="252" t="str">
        <f>IF(X1&gt;'Вводные данные'!$F$7,"N",(IFERROR(Y39*'Вводные данные'!$I$255+'Вводные данные'!W246*'Вводные данные'!$I$255,X39*'Вводные данные'!$I$255+'Вводные данные'!W246*'Вводные данные'!$I$255)))</f>
        <v>N</v>
      </c>
      <c r="Y41" s="252" t="str">
        <f>IF(Y1&gt;'Вводные данные'!$F$7,"N",(IFERROR(Z39*'Вводные данные'!$I$255+'Вводные данные'!X246*'Вводные данные'!$I$255,Y39*'Вводные данные'!$I$255+'Вводные данные'!X246*'Вводные данные'!$I$255)))</f>
        <v>N</v>
      </c>
      <c r="Z41" s="252" t="str">
        <f>IF(Z1&gt;'Вводные данные'!$F$7,"N",(IFERROR(AA39*'Вводные данные'!$I$255+'Вводные данные'!Y246*'Вводные данные'!$I$255,Z39*'Вводные данные'!$I$255+'Вводные данные'!Y246*'Вводные данные'!$I$255)))</f>
        <v>N</v>
      </c>
      <c r="AA41" s="252" t="str">
        <f>IF(AA1&gt;'Вводные данные'!$F$7,"N",(IFERROR(AB39*'Вводные данные'!$I$255+'Вводные данные'!Z246*'Вводные данные'!$I$255,AA39*'Вводные данные'!$I$255+'Вводные данные'!Z246*'Вводные данные'!$I$255)))</f>
        <v>N</v>
      </c>
      <c r="AB41" s="252" t="str">
        <f>IF(AB1&gt;'Вводные данные'!$F$7,"N",(IFERROR(AC39*'Вводные данные'!$I$255+'Вводные данные'!AA246*'Вводные данные'!$I$255,AB39*'Вводные данные'!$I$255+'Вводные данные'!AA246*'Вводные данные'!$I$255)))</f>
        <v>N</v>
      </c>
      <c r="AC41" s="252" t="str">
        <f>IF(AC1&gt;'Вводные данные'!$F$7,"N",(IFERROR(AD39*'Вводные данные'!$I$255+'Вводные данные'!AB246*'Вводные данные'!$I$255,AC39*'Вводные данные'!$I$255+'Вводные данные'!AB246*'Вводные данные'!$I$255)))</f>
        <v>N</v>
      </c>
      <c r="AD41" s="252" t="str">
        <f>IF(AD1&gt;'Вводные данные'!$F$7,"N",(IFERROR(AE39*'Вводные данные'!$I$255+'Вводные данные'!AC246*'Вводные данные'!$I$255,AD39*'Вводные данные'!$I$255+'Вводные данные'!AC246*'Вводные данные'!$I$255)))</f>
        <v>N</v>
      </c>
      <c r="AE41" s="252" t="str">
        <f>IF(AE1&gt;'Вводные данные'!$F$7,"N",(IFERROR(AF39*'Вводные данные'!$I$255+'Вводные данные'!AD246*'Вводные данные'!$I$255,AE39*'Вводные данные'!$I$255+'Вводные данные'!AD246*'Вводные данные'!$I$255)))</f>
        <v>N</v>
      </c>
      <c r="AF41" s="252" t="str">
        <f>IF(AF1&gt;'Вводные данные'!$F$7,"N",(IFERROR(AG39*'Вводные данные'!$I$255+'Вводные данные'!AE246*'Вводные данные'!$I$255,AF39*'Вводные данные'!$I$255+'Вводные данные'!AE246*'Вводные данные'!$I$255)))</f>
        <v>N</v>
      </c>
      <c r="AG41" s="252" t="str">
        <f>IF(AG1&gt;'Вводные данные'!$F$7,"N",(IFERROR(AH39*'Вводные данные'!$I$255+'Вводные данные'!AF246*'Вводные данные'!$I$255,AG39*'Вводные данные'!$I$255+'Вводные данные'!AF246*'Вводные данные'!$I$255)))</f>
        <v>N</v>
      </c>
      <c r="AH41" s="252" t="str">
        <f>IF(AH1&gt;'Вводные данные'!$F$7,"N",(IFERROR(AI39*'Вводные данные'!$I$255+'Вводные данные'!AG246*'Вводные данные'!$I$255,AH39*'Вводные данные'!$I$255+'Вводные данные'!AG246*'Вводные данные'!$I$255)))</f>
        <v>N</v>
      </c>
      <c r="AI41" s="252" t="str">
        <f>IF(AI1&gt;'Вводные данные'!$F$7,"N",(IFERROR(AJ39*'Вводные данные'!$I$255+'Вводные данные'!AH246*'Вводные данные'!$I$255,AI39*'Вводные данные'!$I$255+'Вводные данные'!AH246*'Вводные данные'!$I$255)))</f>
        <v>N</v>
      </c>
      <c r="AJ41" s="252" t="str">
        <f>IF(AJ1&gt;'Вводные данные'!$F$7,"N",(IFERROR(AK39*'Вводные данные'!$I$255+'Вводные данные'!AI246*'Вводные данные'!$I$255,AJ39*'Вводные данные'!$I$255+'Вводные данные'!AI246*'Вводные данные'!$I$255)))</f>
        <v>N</v>
      </c>
      <c r="AK41" s="252" t="str">
        <f>IF(AK1&gt;'Вводные данные'!$F$7,"N",(IFERROR(AL39*'Вводные данные'!$I$255+'Вводные данные'!AJ246*'Вводные данные'!$I$255,AK39*'Вводные данные'!$I$255+'Вводные данные'!AJ246*'Вводные данные'!$I$255)))</f>
        <v>N</v>
      </c>
      <c r="AL41" s="252" t="str">
        <f>IF(AL1&gt;'Вводные данные'!$F$7,"N",(IFERROR(AM39*'Вводные данные'!$I$255+'Вводные данные'!AK246*'Вводные данные'!$I$255,AL39*'Вводные данные'!$I$255+'Вводные данные'!AK246*'Вводные данные'!$I$255)))</f>
        <v>N</v>
      </c>
      <c r="AM41" s="252" t="str">
        <f>IF(AM1&gt;'Вводные данные'!$F$7,"N",(IFERROR(AN39*'Вводные данные'!$I$255+'Вводные данные'!AL246*'Вводные данные'!$I$255,AM39*'Вводные данные'!$I$255+'Вводные данные'!AL246*'Вводные данные'!$I$255)))</f>
        <v>N</v>
      </c>
      <c r="AN41" s="252" t="str">
        <f>IF(AN1&gt;'Вводные данные'!$F$7,"N",(IFERROR(AO39*'Вводные данные'!$I$255+'Вводные данные'!AM246*'Вводные данные'!$I$255,AN39*'Вводные данные'!$I$255+'Вводные данные'!AM246*'Вводные данные'!$I$255)))</f>
        <v>N</v>
      </c>
      <c r="AO41" s="252" t="str">
        <f>IF(AO1&gt;'Вводные данные'!$F$7,"N",(IFERROR(AP39*'Вводные данные'!$I$255+'Вводные данные'!AN246*'Вводные данные'!$I$255,AO39*'Вводные данные'!$I$255+'Вводные данные'!AN246*'Вводные данные'!$I$255)))</f>
        <v>N</v>
      </c>
      <c r="AP41" s="252" t="str">
        <f>IF(AP1&gt;'Вводные данные'!$F$7,"N",(IFERROR(AQ39*'Вводные данные'!$I$255+'Вводные данные'!AO246*'Вводные данные'!$I$255,AP39*'Вводные данные'!$I$255+'Вводные данные'!AO246*'Вводные данные'!$I$255)))</f>
        <v>N</v>
      </c>
      <c r="AQ41" s="252" t="str">
        <f>IF(AQ1&gt;'Вводные данные'!$F$7,"N",(IFERROR(AR39*'Вводные данные'!$I$255+'Вводные данные'!AP246*'Вводные данные'!$I$255,AQ39*'Вводные данные'!$I$255+'Вводные данные'!AP246*'Вводные данные'!$I$255)))</f>
        <v>N</v>
      </c>
      <c r="AR41" s="252" t="str">
        <f>IF(AR1&gt;'Вводные данные'!$F$7,"N",(IFERROR(AS39*'Вводные данные'!$I$255+'Вводные данные'!AQ246*'Вводные данные'!$I$255,AR39*'Вводные данные'!$I$255+'Вводные данные'!AQ246*'Вводные данные'!$I$255)))</f>
        <v>N</v>
      </c>
      <c r="AS41" s="252" t="str">
        <f>IF(AS1&gt;'Вводные данные'!$F$7,"N",(IFERROR(AT39*'Вводные данные'!$I$255+'Вводные данные'!AR246*'Вводные данные'!$I$255,AS39*'Вводные данные'!$I$255+'Вводные данные'!AR246*'Вводные данные'!$I$255)))</f>
        <v>N</v>
      </c>
      <c r="AT41" s="252" t="str">
        <f>IF(AT1&gt;'Вводные данные'!$F$7,"N",(IFERROR(AU39*'Вводные данные'!$I$255+'Вводные данные'!AS246*'Вводные данные'!$I$255,AT39*'Вводные данные'!$I$255+'Вводные данные'!AS246*'Вводные данные'!$I$255)))</f>
        <v>N</v>
      </c>
      <c r="AU41" s="252" t="str">
        <f>IF(AU1&gt;'Вводные данные'!$F$7,"N",(IFERROR(AV39*'Вводные данные'!$I$255+'Вводные данные'!AT246*'Вводные данные'!$I$255,AU39*'Вводные данные'!$I$255+'Вводные данные'!AT246*'Вводные данные'!$I$255)))</f>
        <v>N</v>
      </c>
      <c r="AV41" s="252" t="str">
        <f>IF(AV1&gt;'Вводные данные'!$F$7,"N",(IFERROR(AW39*'Вводные данные'!$I$255+'Вводные данные'!AU246*'Вводные данные'!$I$255,AV39*'Вводные данные'!$I$255+'Вводные данные'!AU246*'Вводные данные'!$I$255)))</f>
        <v>N</v>
      </c>
      <c r="AW41" s="252" t="str">
        <f>IF(AW1&gt;'Вводные данные'!$F$7,"N",(IFERROR(AX39*'Вводные данные'!$I$255+'Вводные данные'!AV246*'Вводные данные'!$I$255,AW39*'Вводные данные'!$I$255+'Вводные данные'!AV246*'Вводные данные'!$I$255)))</f>
        <v>N</v>
      </c>
      <c r="AX41" s="252" t="str">
        <f>IF(AX1&gt;'Вводные данные'!$F$7,"N",(IFERROR(AY39*'Вводные данные'!$I$255+'Вводные данные'!AW246*'Вводные данные'!$I$255,AX39*'Вводные данные'!$I$255+'Вводные данные'!AW246*'Вводные данные'!$I$255)))</f>
        <v>N</v>
      </c>
      <c r="AY41" s="252" t="str">
        <f>IF(AY1&gt;'Вводные данные'!$F$7,"N",(IFERROR(AZ39*'Вводные данные'!$I$255+'Вводные данные'!AX246*'Вводные данные'!$I$255,AY39*'Вводные данные'!$I$255+'Вводные данные'!AX246*'Вводные данные'!$I$255)))</f>
        <v>N</v>
      </c>
      <c r="AZ41" s="252" t="str">
        <f>IF(AZ1&gt;'Вводные данные'!$F$7,"N",(IFERROR(BA39*'Вводные данные'!$I$255+'Вводные данные'!AY246*'Вводные данные'!$I$255,AZ39*'Вводные данные'!$I$255+'Вводные данные'!AY246*'Вводные данные'!$I$255)))</f>
        <v>N</v>
      </c>
      <c r="BA41" s="252" t="str">
        <f>IF(BA1&gt;'Вводные данные'!$F$7,"N",(IFERROR(BB39*'Вводные данные'!$I$255+'Вводные данные'!AZ246*'Вводные данные'!$I$255,BA39*'Вводные данные'!$I$255+'Вводные данные'!AZ246*'Вводные данные'!$I$255)))</f>
        <v>N</v>
      </c>
      <c r="BB41" s="252" t="str">
        <f>IF(BB1&gt;'Вводные данные'!$F$7,"N",(IFERROR(BC39*'Вводные данные'!$I$255+'Вводные данные'!BA246*'Вводные данные'!$I$255,BB39*'Вводные данные'!$I$255+'Вводные данные'!BA246*'Вводные данные'!$I$255)))</f>
        <v>N</v>
      </c>
      <c r="BC41" s="252" t="str">
        <f>IF(BC1&gt;'Вводные данные'!$F$7,"N",(IFERROR(BD39*'Вводные данные'!$I$255+'Вводные данные'!BB246*'Вводные данные'!$I$255,BC39*'Вводные данные'!$I$255+'Вводные данные'!BB246*'Вводные данные'!$I$255)))</f>
        <v>N</v>
      </c>
      <c r="BD41" s="252" t="str">
        <f>IF(BD1&gt;'Вводные данные'!$F$7,"N",(IFERROR(BE39*'Вводные данные'!$I$255+'Вводные данные'!BC246*'Вводные данные'!$I$255,BD39*'Вводные данные'!$I$255+'Вводные данные'!BC246*'Вводные данные'!$I$255)))</f>
        <v>N</v>
      </c>
      <c r="BE41" s="252" t="str">
        <f>IF(BE1&gt;'Вводные данные'!$F$7,"N",(IFERROR(BF39*'Вводные данные'!$I$255+'Вводные данные'!BD246*'Вводные данные'!$I$255,BE39*'Вводные данные'!$I$255+'Вводные данные'!BD246*'Вводные данные'!$I$255)))</f>
        <v>N</v>
      </c>
      <c r="BF41" s="252" t="str">
        <f>IF(BF1&gt;'Вводные данные'!$F$7,"N",(IFERROR(BG39*'Вводные данные'!$I$255+'Вводные данные'!BE246*'Вводные данные'!$I$255,BF39*'Вводные данные'!$I$255+'Вводные данные'!BE246*'Вводные данные'!$I$255)))</f>
        <v>N</v>
      </c>
      <c r="BG41" s="252" t="str">
        <f>IF(BG1&gt;'Вводные данные'!$F$7,"N",(IFERROR(BH39*'Вводные данные'!$I$255+'Вводные данные'!BF246*'Вводные данные'!$I$255,BG39*'Вводные данные'!$I$255+'Вводные данные'!BF246*'Вводные данные'!$I$255)))</f>
        <v>N</v>
      </c>
      <c r="BH41" s="252" t="str">
        <f>IF(BH1&gt;'Вводные данные'!$F$7,"N",(IFERROR(BI39*'Вводные данные'!$I$255+'Вводные данные'!BG246*'Вводные данные'!$I$255,BH39*'Вводные данные'!$I$255+'Вводные данные'!BG246*'Вводные данные'!$I$255)))</f>
        <v>N</v>
      </c>
      <c r="BI41" s="252" t="str">
        <f>IF(BI1&gt;'Вводные данные'!$F$7,"N",(IFERROR(BJ39*'Вводные данные'!$I$255+'Вводные данные'!BH246*'Вводные данные'!$I$255,BI39*'Вводные данные'!$I$255+'Вводные данные'!BH246*'Вводные данные'!$I$255)))</f>
        <v>N</v>
      </c>
      <c r="BJ41" s="252" t="str">
        <f>IF(BJ1&gt;'Вводные данные'!$F$7,"N",(IFERROR(BK39*'Вводные данные'!$I$255+'Вводные данные'!BI246*'Вводные данные'!$I$255,BJ39*'Вводные данные'!$I$255+'Вводные данные'!BI246*'Вводные данные'!$I$255)))</f>
        <v>N</v>
      </c>
      <c r="BK41" s="252" t="str">
        <f>IF(BK1&gt;'Вводные данные'!$F$7,"N",(IFERROR(BL39*'Вводные данные'!$I$255+'Вводные данные'!BJ246*'Вводные данные'!$I$255,BK39*'Вводные данные'!$I$255+'Вводные данные'!BJ246*'Вводные данные'!$I$255)))</f>
        <v>N</v>
      </c>
      <c r="BL41" s="252" t="str">
        <f>IF(BL1&gt;'Вводные данные'!$F$7,"N",(IFERROR(BM39*'Вводные данные'!$I$255+'Вводные данные'!BK246*'Вводные данные'!$I$255,BL39*'Вводные данные'!$I$255+'Вводные данные'!BK246*'Вводные данные'!$I$255)))</f>
        <v>N</v>
      </c>
      <c r="BM41" s="252" t="str">
        <f>IF(BM1&gt;'Вводные данные'!$F$7,"N",(IFERROR(BN39*'Вводные данные'!$I$255+'Вводные данные'!BL246*'Вводные данные'!$I$255,BM39*'Вводные данные'!$I$255+'Вводные данные'!BL246*'Вводные данные'!$I$255)))</f>
        <v>N</v>
      </c>
      <c r="BN41" s="252" t="str">
        <f>IF(BN1&gt;'Вводные данные'!$F$7,"N",(IFERROR(BO39*'Вводные данные'!$I$255+'Вводные данные'!BM246*'Вводные данные'!$I$255,BN39*'Вводные данные'!$I$255+'Вводные данные'!BM246*'Вводные данные'!$I$255)))</f>
        <v>N</v>
      </c>
      <c r="BO41" s="252" t="str">
        <f>IF(BO1&gt;'Вводные данные'!$F$7,"N",(IFERROR(BP39*'Вводные данные'!$I$255+'Вводные данные'!BN246*'Вводные данные'!$I$255,BO39*'Вводные данные'!$I$255+'Вводные данные'!BN246*'Вводные данные'!$I$255)))</f>
        <v>N</v>
      </c>
      <c r="BP41" s="252" t="str">
        <f>IF(BP1&gt;'Вводные данные'!$F$7,"N",(IFERROR(BQ39*'Вводные данные'!$I$255+'Вводные данные'!BO246*'Вводные данные'!$I$255,BP39*'Вводные данные'!$I$255+'Вводные данные'!BO246*'Вводные данные'!$I$255)))</f>
        <v>N</v>
      </c>
      <c r="BQ41" s="252" t="str">
        <f>IF(BQ1&gt;'Вводные данные'!$F$7,"N",(IFERROR(BR39*'Вводные данные'!$I$255+'Вводные данные'!BP246*'Вводные данные'!$I$255,BQ39*'Вводные данные'!$I$255+'Вводные данные'!BP246*'Вводные данные'!$I$255)))</f>
        <v>N</v>
      </c>
      <c r="BR41" s="252" t="str">
        <f>IF(BR1&gt;'Вводные данные'!$F$7,"N",(IFERROR(BS39*'Вводные данные'!$I$255+'Вводные данные'!BQ246*'Вводные данные'!$I$255,BR39*'Вводные данные'!$I$255+'Вводные данные'!BQ246*'Вводные данные'!$I$255)))</f>
        <v>N</v>
      </c>
      <c r="BS41" s="252" t="str">
        <f>IF(BS1&gt;'Вводные данные'!$F$7,"N",(IFERROR(BT39*'Вводные данные'!$I$255+'Вводные данные'!BR246*'Вводные данные'!$I$255,BS39*'Вводные данные'!$I$255+'Вводные данные'!BR246*'Вводные данные'!$I$255)))</f>
        <v>N</v>
      </c>
      <c r="BT41" s="252" t="str">
        <f>IF(BT1&gt;'Вводные данные'!$F$7,"N",(IFERROR(BU39*'Вводные данные'!$I$255+'Вводные данные'!BS246*'Вводные данные'!$I$255,BT39*'Вводные данные'!$I$255+'Вводные данные'!BS246*'Вводные данные'!$I$255)))</f>
        <v>N</v>
      </c>
      <c r="BU41" s="252" t="str">
        <f>IF(BU1&gt;'Вводные данные'!$F$7,"N",(IFERROR(BV39*'Вводные данные'!$I$255+'Вводные данные'!BT246*'Вводные данные'!$I$255,BU39*'Вводные данные'!$I$255+'Вводные данные'!BT246*'Вводные данные'!$I$255)))</f>
        <v>N</v>
      </c>
      <c r="BV41" s="252" t="str">
        <f>IF(BV1&gt;'Вводные данные'!$F$7,"N",(IFERROR(BW39*'Вводные данные'!$I$255+'Вводные данные'!BU246*'Вводные данные'!$I$255,BV39*'Вводные данные'!$I$255+'Вводные данные'!BU246*'Вводные данные'!$I$255)))</f>
        <v>N</v>
      </c>
      <c r="BW41" s="252" t="str">
        <f>IF(BW1&gt;'Вводные данные'!$F$7,"N",(IFERROR(BX39*'Вводные данные'!$I$255+'Вводные данные'!BV246*'Вводные данные'!$I$255,BW39*'Вводные данные'!$I$255+'Вводные данные'!BV246*'Вводные данные'!$I$255)))</f>
        <v>N</v>
      </c>
      <c r="BX41" s="252" t="str">
        <f>IF(BX1&gt;'Вводные данные'!$F$7,"N",(IFERROR(BY39*'Вводные данные'!$I$255+'Вводные данные'!BW246*'Вводные данные'!$I$255,BX39*'Вводные данные'!$I$255+'Вводные данные'!BW246*'Вводные данные'!$I$255)))</f>
        <v>N</v>
      </c>
      <c r="BY41" s="252" t="str">
        <f>IF(BY1&gt;'Вводные данные'!$F$7,"N",(IFERROR(BZ39*'Вводные данные'!$I$255+'Вводные данные'!BX246*'Вводные данные'!$I$255,BY39*'Вводные данные'!$I$255+'Вводные данные'!BX246*'Вводные данные'!$I$255)))</f>
        <v>N</v>
      </c>
      <c r="BZ41" s="252" t="str">
        <f>IF(BZ1&gt;'Вводные данные'!$F$7,"N",(IFERROR(CA39*'Вводные данные'!$I$255+'Вводные данные'!BY246*'Вводные данные'!$I$255,BZ39*'Вводные данные'!$I$255+'Вводные данные'!BY246*'Вводные данные'!$I$255)))</f>
        <v>N</v>
      </c>
      <c r="CA41" s="252" t="str">
        <f>IF(CA1&gt;'Вводные данные'!$F$7,"N",(IFERROR(CB39*'Вводные данные'!$I$255+'Вводные данные'!BZ246*'Вводные данные'!$I$255,CA39*'Вводные данные'!$I$255+'Вводные данные'!BZ246*'Вводные данные'!$I$255)))</f>
        <v>N</v>
      </c>
      <c r="CB41" s="252" t="str">
        <f>IF(CB1&gt;'Вводные данные'!$F$7,"N",(IFERROR(CC39*'Вводные данные'!$I$255+'Вводные данные'!CA246*'Вводные данные'!$I$255,CB39*'Вводные данные'!$I$255+'Вводные данные'!CA246*'Вводные данные'!$I$255)))</f>
        <v>N</v>
      </c>
      <c r="CC41" s="252" t="str">
        <f>IF(CC1&gt;'Вводные данные'!$F$7,"N",(IFERROR(CD39*'Вводные данные'!$I$255+'Вводные данные'!CB246*'Вводные данные'!$I$255,CC39*'Вводные данные'!$I$255+'Вводные данные'!CB246*'Вводные данные'!$I$255)))</f>
        <v>N</v>
      </c>
      <c r="CD41" s="252" t="str">
        <f>IF(CD1&gt;'Вводные данные'!$F$7,"N",(IFERROR(CE39*'Вводные данные'!$I$255+'Вводные данные'!CC246*'Вводные данные'!$I$255,CD39*'Вводные данные'!$I$255+'Вводные данные'!CC246*'Вводные данные'!$I$255)))</f>
        <v>N</v>
      </c>
      <c r="CE41" s="252" t="str">
        <f>IF(CE1&gt;'Вводные данные'!$F$7,"N",(IFERROR(CF39*'Вводные данные'!$I$255+'Вводные данные'!CD246*'Вводные данные'!$I$255,CE39*'Вводные данные'!$I$255+'Вводные данные'!CD246*'Вводные данные'!$I$255)))</f>
        <v>N</v>
      </c>
      <c r="CF41" s="252" t="str">
        <f>IF(CF1&gt;'Вводные данные'!$F$7,"N",(IFERROR(CG39*'Вводные данные'!$I$255+'Вводные данные'!CE246*'Вводные данные'!$I$255,CF39*'Вводные данные'!$I$255+'Вводные данные'!CE246*'Вводные данные'!$I$255)))</f>
        <v>N</v>
      </c>
      <c r="CG41" s="252" t="str">
        <f>IF(CG1&gt;'Вводные данные'!$F$7,"N",(IFERROR(CH39*'Вводные данные'!$I$255+'Вводные данные'!CF246*'Вводные данные'!$I$255,CG39*'Вводные данные'!$I$255+'Вводные данные'!CF246*'Вводные данные'!$I$255)))</f>
        <v>N</v>
      </c>
      <c r="CH41" s="252" t="str">
        <f>IF(CH1&gt;'Вводные данные'!$F$7,"N",(IFERROR(CI39*'Вводные данные'!$I$255+'Вводные данные'!CG246*'Вводные данные'!$I$255,CH39*'Вводные данные'!$I$255+'Вводные данные'!CG246*'Вводные данные'!$I$255)))</f>
        <v>N</v>
      </c>
      <c r="CI41" s="252" t="str">
        <f>IF(CI1&gt;'Вводные данные'!$F$7,"N",(IFERROR(CJ39*'Вводные данные'!$I$255+'Вводные данные'!CH246*'Вводные данные'!$I$255,CI39*'Вводные данные'!$I$255+'Вводные данные'!CH246*'Вводные данные'!$I$255)))</f>
        <v>N</v>
      </c>
      <c r="CJ41" s="252" t="str">
        <f>IF(CJ1&gt;'Вводные данные'!$F$7,"N",(IFERROR(CK39*'Вводные данные'!$I$255+'Вводные данные'!CI246*'Вводные данные'!$I$255,CJ39*'Вводные данные'!$I$255+'Вводные данные'!CI246*'Вводные данные'!$I$255)))</f>
        <v>N</v>
      </c>
      <c r="CK41" s="252" t="str">
        <f>IF(CK1&gt;'Вводные данные'!$F$7,"N",(IFERROR(CL39*'Вводные данные'!$I$255+'Вводные данные'!CJ246*'Вводные данные'!$I$255,CK39*'Вводные данные'!$I$255+'Вводные данные'!CJ246*'Вводные данные'!$I$255)))</f>
        <v>N</v>
      </c>
      <c r="CL41" s="252" t="str">
        <f>IF(CL1&gt;'Вводные данные'!$F$7,"N",(IFERROR(CM39*'Вводные данные'!$I$255+'Вводные данные'!CK246*'Вводные данные'!$I$255,CL39*'Вводные данные'!$I$255+'Вводные данные'!CK246*'Вводные данные'!$I$255)))</f>
        <v>N</v>
      </c>
      <c r="CM41" s="252" t="str">
        <f>IF(CM1&gt;'Вводные данные'!$F$7,"N",(IFERROR(CN39*'Вводные данные'!$I$255+'Вводные данные'!CL246*'Вводные данные'!$I$255,CM39*'Вводные данные'!$I$255+'Вводные данные'!CL246*'Вводные данные'!$I$255)))</f>
        <v>N</v>
      </c>
      <c r="CN41" s="252" t="str">
        <f>IF(CN1&gt;'Вводные данные'!$F$7,"N",(IFERROR(CO39*'Вводные данные'!$I$255+'Вводные данные'!CM246*'Вводные данные'!$I$255,CN39*'Вводные данные'!$I$255+'Вводные данные'!CM246*'Вводные данные'!$I$255)))</f>
        <v>N</v>
      </c>
      <c r="CO41" s="252" t="str">
        <f>IF(CO1&gt;'Вводные данные'!$F$7,"N",(IFERROR(CP39*'Вводные данные'!$I$255+'Вводные данные'!CN246*'Вводные данные'!$I$255,CO39*'Вводные данные'!$I$255+'Вводные данные'!CN246*'Вводные данные'!$I$255)))</f>
        <v>N</v>
      </c>
      <c r="CP41" s="252" t="str">
        <f>IF(CP1&gt;'Вводные данные'!$F$7,"N",(IFERROR(CQ39*'Вводные данные'!$I$255+'Вводные данные'!CO246*'Вводные данные'!$I$255,CP39*'Вводные данные'!$I$255+'Вводные данные'!CO246*'Вводные данные'!$I$255)))</f>
        <v>N</v>
      </c>
      <c r="CQ41" s="252" t="str">
        <f>IF(CQ1&gt;'Вводные данные'!$F$7,"N",(IFERROR(CR39*'Вводные данные'!$I$255+'Вводные данные'!CP246*'Вводные данные'!$I$255,CQ39*'Вводные данные'!$I$255+'Вводные данные'!CP246*'Вводные данные'!$I$255)))</f>
        <v>N</v>
      </c>
      <c r="CR41" s="252" t="str">
        <f>IF(CR1&gt;'Вводные данные'!$F$7,"N",(IFERROR(CS39*'Вводные данные'!$I$255+'Вводные данные'!CQ246*'Вводные данные'!$I$255,CR39*'Вводные данные'!$I$255+'Вводные данные'!CQ246*'Вводные данные'!$I$255)))</f>
        <v>N</v>
      </c>
      <c r="CS41" s="252" t="str">
        <f>IF(CS1&gt;'Вводные данные'!$F$7,"N",(IFERROR(CT39*'Вводные данные'!$I$255+'Вводные данные'!CR246*'Вводные данные'!$I$255,CS39*'Вводные данные'!$I$255+'Вводные данные'!CR246*'Вводные данные'!$I$255)))</f>
        <v>N</v>
      </c>
      <c r="CT41" s="252" t="str">
        <f>IF(CT1&gt;'Вводные данные'!$F$7,"N",(IFERROR(CU39*'Вводные данные'!$I$255+'Вводные данные'!CS246*'Вводные данные'!$I$255,CT39*'Вводные данные'!$I$255+'Вводные данные'!CS246*'Вводные данные'!$I$255)))</f>
        <v>N</v>
      </c>
      <c r="CU41" s="252" t="str">
        <f>IF(CU1&gt;'Вводные данные'!$F$7,"N",(IFERROR(CV39*'Вводные данные'!$I$255+'Вводные данные'!CT246*'Вводные данные'!$I$255,CU39*'Вводные данные'!$I$255+'Вводные данные'!CT246*'Вводные данные'!$I$255)))</f>
        <v>N</v>
      </c>
      <c r="CV41" s="252" t="str">
        <f>IF(CV1&gt;'Вводные данные'!$F$7,"N",(IFERROR(CW39*'Вводные данные'!$I$255+'Вводные данные'!CU246*'Вводные данные'!$I$255,CV39*'Вводные данные'!$I$255+'Вводные данные'!CU246*'Вводные данные'!$I$255)))</f>
        <v>N</v>
      </c>
      <c r="CW41" s="252" t="str">
        <f>IF(CW1&gt;'Вводные данные'!$F$7,"N",(IFERROR(CX39*'Вводные данные'!$I$255+'Вводные данные'!CV246*'Вводные данные'!$I$255,CW39*'Вводные данные'!$I$255+'Вводные данные'!CV246*'Вводные данные'!$I$255)))</f>
        <v>N</v>
      </c>
      <c r="CX41" s="252" t="str">
        <f>IF(CX1&gt;'Вводные данные'!$F$7,"N",(IFERROR(CY39*'Вводные данные'!$I$255+'Вводные данные'!CW246*'Вводные данные'!$I$255,CX39*'Вводные данные'!$I$255+'Вводные данные'!CW246*'Вводные данные'!$I$255)))</f>
        <v>N</v>
      </c>
      <c r="CY41" s="252" t="str">
        <f>IF(CY1&gt;'Вводные данные'!$F$7,"N",(IFERROR(CZ39*'Вводные данные'!$I$255+'Вводные данные'!CX246*'Вводные данные'!$I$255,CY39*'Вводные данные'!$I$255+'Вводные данные'!CX246*'Вводные данные'!$I$255)))</f>
        <v>N</v>
      </c>
      <c r="CZ41" s="252" t="str">
        <f>IF(CZ1&gt;'Вводные данные'!$F$7,"N",(IFERROR(DA39*'Вводные данные'!$I$255+'Вводные данные'!CY246*'Вводные данные'!$I$255,CZ39*'Вводные данные'!$I$255+'Вводные данные'!CY246*'Вводные данные'!$I$255)))</f>
        <v>N</v>
      </c>
      <c r="DA41" s="252" t="str">
        <f>IF(DA1&gt;'Вводные данные'!$F$7,"N",(IFERROR(DB39*'Вводные данные'!$I$255+'Вводные данные'!CZ246*'Вводные данные'!$I$255,DA39*'Вводные данные'!$I$255+'Вводные данные'!CZ246*'Вводные данные'!$I$255)))</f>
        <v>N</v>
      </c>
      <c r="DB41" s="252" t="str">
        <f>IF(DB1&gt;'Вводные данные'!$F$7,"N",(IFERROR(DC39*'Вводные данные'!$I$255+'Вводные данные'!DA246*'Вводные данные'!$I$255,DB39*'Вводные данные'!$I$255+'Вводные данные'!DA246*'Вводные данные'!$I$255)))</f>
        <v>N</v>
      </c>
      <c r="DC41" s="252" t="str">
        <f>IF(DC1&gt;'Вводные данные'!$F$7,"N",(IFERROR(DD39*'Вводные данные'!$I$255+'Вводные данные'!DB246*'Вводные данные'!$I$255,DC39*'Вводные данные'!$I$255+'Вводные данные'!DB246*'Вводные данные'!$I$255)))</f>
        <v>N</v>
      </c>
      <c r="DD41" s="252" t="str">
        <f>IF(DD1&gt;'Вводные данные'!$F$7,"N",(IFERROR(DE39*'Вводные данные'!$I$255+'Вводные данные'!DC246*'Вводные данные'!$I$255,DD39*'Вводные данные'!$I$255+'Вводные данные'!DC246*'Вводные данные'!$I$255)))</f>
        <v>N</v>
      </c>
      <c r="DE41" s="252" t="str">
        <f>IF(DE1&gt;'Вводные данные'!$F$7,"N",(IFERROR(DF39*'Вводные данные'!$I$255+'Вводные данные'!DD246*'Вводные данные'!$I$255,DE39*'Вводные данные'!$I$255+'Вводные данные'!DD246*'Вводные данные'!$I$255)))</f>
        <v>N</v>
      </c>
      <c r="DF41" s="252" t="str">
        <f>IF(DF1&gt;'Вводные данные'!$F$7,"N",(IFERROR(DG39*'Вводные данные'!$I$255+'Вводные данные'!DE246*'Вводные данные'!$I$255,DF39*'Вводные данные'!$I$255+'Вводные данные'!DE246*'Вводные данные'!$I$255)))</f>
        <v>N</v>
      </c>
      <c r="DG41" s="252" t="str">
        <f>IF(DG1&gt;'Вводные данные'!$F$7,"N",(IFERROR(DH39*'Вводные данные'!$I$255+'Вводные данные'!DF246*'Вводные данные'!$I$255,DG39*'Вводные данные'!$I$255+'Вводные данные'!DF246*'Вводные данные'!$I$255)))</f>
        <v>N</v>
      </c>
      <c r="DH41" s="252" t="str">
        <f>IF(DH1&gt;'Вводные данные'!$F$7,"N",(IFERROR(DI39*'Вводные данные'!$I$255+'Вводные данные'!DG246*'Вводные данные'!$I$255,DH39*'Вводные данные'!$I$255+'Вводные данные'!DG246*'Вводные данные'!$I$255)))</f>
        <v>N</v>
      </c>
      <c r="DI41" s="252" t="str">
        <f>IF(DI1&gt;'Вводные данные'!$F$7,"N",(IFERROR(DJ39*'Вводные данные'!$I$255+'Вводные данные'!DH246*'Вводные данные'!$I$255,DI39*'Вводные данные'!$I$255+'Вводные данные'!DH246*'Вводные данные'!$I$255)))</f>
        <v>N</v>
      </c>
      <c r="DJ41" s="252" t="str">
        <f>IF(DJ1&gt;'Вводные данные'!$F$7,"N",(IFERROR(DK39*'Вводные данные'!$I$255+'Вводные данные'!DI246*'Вводные данные'!$I$255,DJ39*'Вводные данные'!$I$255+'Вводные данные'!DI246*'Вводные данные'!$I$255)))</f>
        <v>N</v>
      </c>
      <c r="DK41" s="252" t="str">
        <f>IF(DK1&gt;'Вводные данные'!$F$7,"N",(IFERROR(DL39*'Вводные данные'!$I$255+'Вводные данные'!DJ246*'Вводные данные'!$I$255,DK39*'Вводные данные'!$I$255+'Вводные данные'!DJ246*'Вводные данные'!$I$255)))</f>
        <v>N</v>
      </c>
      <c r="DL41" s="252" t="str">
        <f>IF(DL1&gt;'Вводные данные'!$F$7,"N",(IFERROR(DM39*'Вводные данные'!$I$255+'Вводные данные'!DK246*'Вводные данные'!$I$255,DL39*'Вводные данные'!$I$255+'Вводные данные'!DK246*'Вводные данные'!$I$255)))</f>
        <v>N</v>
      </c>
      <c r="DM41" s="252" t="str">
        <f>IF(DM1&gt;'Вводные данные'!$F$7,"N",(IFERROR(DN39*'Вводные данные'!$I$255+'Вводные данные'!DL246*'Вводные данные'!$I$255,DM39*'Вводные данные'!$I$255+'Вводные данные'!DL246*'Вводные данные'!$I$255)))</f>
        <v>N</v>
      </c>
      <c r="DN41" s="252" t="str">
        <f>IF(DN1&gt;'Вводные данные'!$F$7,"N",(IFERROR(DO39*'Вводные данные'!$I$255+'Вводные данные'!DM246*'Вводные данные'!$I$255,DN39*'Вводные данные'!$I$255+'Вводные данные'!DM246*'Вводные данные'!$I$255)))</f>
        <v>N</v>
      </c>
      <c r="DO41" s="252" t="str">
        <f>IF(DO1&gt;'Вводные данные'!$F$7,"N",(IFERROR(DP39*'Вводные данные'!$I$255+'Вводные данные'!DN246*'Вводные данные'!$I$255,DO39*'Вводные данные'!$I$255+'Вводные данные'!DN246*'Вводные данные'!$I$255)))</f>
        <v>N</v>
      </c>
      <c r="DP41" s="252" t="str">
        <f>IF(DP1&gt;'Вводные данные'!$F$7,"N",(IFERROR(DQ39*'Вводные данные'!$I$255+'Вводные данные'!DO246*'Вводные данные'!$I$255,DP39*'Вводные данные'!$I$255+'Вводные данные'!DO246*'Вводные данные'!$I$255)))</f>
        <v>N</v>
      </c>
      <c r="DQ41" s="252" t="str">
        <f>IF(DQ1&gt;'Вводные данные'!$F$7,"N",(IFERROR(DR39*'Вводные данные'!$I$255+'Вводные данные'!DP246*'Вводные данные'!$I$255,DQ39*'Вводные данные'!$I$255+'Вводные данные'!DP246*'Вводные данные'!$I$255)))</f>
        <v>N</v>
      </c>
      <c r="DR41" s="252" t="str">
        <f>IF(DR1&gt;'Вводные данные'!$F$7,"N",(IFERROR(DS39*'Вводные данные'!$I$255+'Вводные данные'!DQ246*'Вводные данные'!$I$255,DR39*'Вводные данные'!$I$255+'Вводные данные'!DQ246*'Вводные данные'!$I$255)))</f>
        <v>N</v>
      </c>
      <c r="DS41" s="252" t="str">
        <f>IF(DS1&gt;'Вводные данные'!$F$7,"N",(IFERROR(DT39*'Вводные данные'!$I$255+'Вводные данные'!DR246*'Вводные данные'!$I$255,DS39*'Вводные данные'!$I$255+'Вводные данные'!DR246*'Вводные данные'!$I$255)))</f>
        <v>N</v>
      </c>
      <c r="DT41" s="252" t="str">
        <f>IF(DT1&gt;'Вводные данные'!$F$7,"N",(IFERROR(DU39*'Вводные данные'!$I$255+'Вводные данные'!DS246*'Вводные данные'!$I$255,DT39*'Вводные данные'!$I$255+'Вводные данные'!DS246*'Вводные данные'!$I$255)))</f>
        <v>N</v>
      </c>
      <c r="DU41" s="252" t="str">
        <f>IF(DU1&gt;'Вводные данные'!$F$7,"N",(IFERROR(DV39*'Вводные данные'!$I$255+'Вводные данные'!DT246*'Вводные данные'!$I$255,DU39*'Вводные данные'!$I$255+'Вводные данные'!DT246*'Вводные данные'!$I$255)))</f>
        <v>N</v>
      </c>
      <c r="DV41" s="252" t="str">
        <f>IF(DV1&gt;'Вводные данные'!$F$7,"N",(IFERROR(DW39*'Вводные данные'!$I$255+'Вводные данные'!DU246*'Вводные данные'!$I$255,DV39*'Вводные данные'!$I$255+'Вводные данные'!DU246*'Вводные данные'!$I$255)))</f>
        <v>N</v>
      </c>
      <c r="DW41" s="252" t="str">
        <f>IF(DW1&gt;'Вводные данные'!$F$7,"N",(IFERROR(DX39*'Вводные данные'!$I$255+'Вводные данные'!DV246*'Вводные данные'!$I$255,DW39*'Вводные данные'!$I$255+'Вводные данные'!DV246*'Вводные данные'!$I$255)))</f>
        <v>N</v>
      </c>
      <c r="DX41" s="252" t="str">
        <f>IF(DX1&gt;'Вводные данные'!$F$7,"N",(IFERROR(DY39*'Вводные данные'!$I$255+'Вводные данные'!DW246*'Вводные данные'!$I$255,DX39*'Вводные данные'!$I$255+'Вводные данные'!DW246*'Вводные данные'!$I$255)))</f>
        <v>N</v>
      </c>
      <c r="DY41" s="252" t="str">
        <f>IF(DY1&gt;'Вводные данные'!$F$7,"N",(IFERROR(DZ39*'Вводные данные'!$I$255+'Вводные данные'!DX246*'Вводные данные'!$I$255,DY39*'Вводные данные'!$I$255+'Вводные данные'!DX246*'Вводные данные'!$I$255)))</f>
        <v>N</v>
      </c>
      <c r="DZ41" s="252" t="str">
        <f>IF(DZ1&gt;'Вводные данные'!$F$7,"N",(IFERROR(EA39*'Вводные данные'!$I$255+'Вводные данные'!DY246*'Вводные данные'!$I$255,DZ39*'Вводные данные'!$I$255+'Вводные данные'!DY246*'Вводные данные'!$I$255)))</f>
        <v>N</v>
      </c>
      <c r="EA41" s="252" t="str">
        <f>IF(EA1&gt;'Вводные данные'!$F$7,"N",(IFERROR(EB39*'Вводные данные'!$I$255+'Вводные данные'!DZ246*'Вводные данные'!$I$255,EA39*'Вводные данные'!$I$255+'Вводные данные'!DZ246*'Вводные данные'!$I$255)))</f>
        <v>N</v>
      </c>
      <c r="EB41" s="252" t="str">
        <f>IF(EB1&gt;'Вводные данные'!$F$7,"N",(IFERROR(EC39*'Вводные данные'!$I$255+'Вводные данные'!EA246*'Вводные данные'!$I$255,EB39*'Вводные данные'!$I$255+'Вводные данные'!EA246*'Вводные данные'!$I$255)))</f>
        <v>N</v>
      </c>
      <c r="EC41" s="252" t="str">
        <f>IF(EC1&gt;'Вводные данные'!$F$7,"N",(IFERROR(ED39*'Вводные данные'!$I$255+'Вводные данные'!EB246*'Вводные данные'!$I$255,EC39*'Вводные данные'!$I$255+'Вводные данные'!EB246*'Вводные данные'!$I$255)))</f>
        <v>N</v>
      </c>
      <c r="ED41" s="252" t="str">
        <f>IF(ED1&gt;'Вводные данные'!$F$7,"N",(IFERROR(EE39*'Вводные данные'!$I$255+'Вводные данные'!EC246*'Вводные данные'!$I$255,ED39*'Вводные данные'!$I$255+'Вводные данные'!EC246*'Вводные данные'!$I$255)))</f>
        <v>N</v>
      </c>
      <c r="EE41" s="252" t="str">
        <f>IF(EE1&gt;'Вводные данные'!$F$7,"N",(IFERROR(EF39*'Вводные данные'!$I$255+'Вводные данные'!ED246*'Вводные данные'!$I$255,EE39*'Вводные данные'!$I$255+'Вводные данные'!ED246*'Вводные данные'!$I$255)))</f>
        <v>N</v>
      </c>
      <c r="EF41" s="252" t="str">
        <f>IF(EF1&gt;'Вводные данные'!$F$7,"N",(IFERROR(EG39*'Вводные данные'!$I$255+'Вводные данные'!EE246*'Вводные данные'!$I$255,EF39*'Вводные данные'!$I$255+'Вводные данные'!EE246*'Вводные данные'!$I$255)))</f>
        <v>N</v>
      </c>
      <c r="EG41" s="252" t="str">
        <f>IF(EG1&gt;'Вводные данные'!$F$7,"N",(IFERROR(EH39*'Вводные данные'!$I$255+'Вводные данные'!EF246*'Вводные данные'!$I$255,EG39*'Вводные данные'!$I$255+'Вводные данные'!EF246*'Вводные данные'!$I$255)))</f>
        <v>N</v>
      </c>
      <c r="EH41" s="252" t="str">
        <f>IF(EH1&gt;'Вводные данные'!$F$7,"N",(IFERROR(EI39*'Вводные данные'!$I$255+'Вводные данные'!EG246*'Вводные данные'!$I$255,EH39*'Вводные данные'!$I$255+'Вводные данные'!EG246*'Вводные данные'!$I$255)))</f>
        <v>N</v>
      </c>
      <c r="EI41" s="252" t="str">
        <f>IF(EI1&gt;'Вводные данные'!$F$7,"N",(IFERROR(EJ39*'Вводные данные'!$I$255+'Вводные данные'!EH246*'Вводные данные'!$I$255,EI39*'Вводные данные'!$I$255+'Вводные данные'!EH246*'Вводные данные'!$I$255)))</f>
        <v>N</v>
      </c>
      <c r="EJ41" s="252" t="str">
        <f>IF(EJ1&gt;'Вводные данные'!$F$7,"N",(IFERROR(EK39*'Вводные данные'!$I$255+'Вводные данные'!EI246*'Вводные данные'!$I$255,EJ39*'Вводные данные'!$I$255+'Вводные данные'!EI246*'Вводные данные'!$I$255)))</f>
        <v>N</v>
      </c>
      <c r="EK41" s="252" t="str">
        <f>IF(EK1&gt;'Вводные данные'!$F$7,"N",(IFERROR(EL39*'Вводные данные'!$I$255+'Вводные данные'!EJ246*'Вводные данные'!$I$255,EK39*'Вводные данные'!$I$255+'Вводные данные'!EJ246*'Вводные данные'!$I$255)))</f>
        <v>N</v>
      </c>
      <c r="EL41" s="252" t="str">
        <f>IF(EL1&gt;'Вводные данные'!$F$7,"N",(IFERROR(EM39*'Вводные данные'!$I$255+'Вводные данные'!EK246*'Вводные данные'!$I$255,EL39*'Вводные данные'!$I$255+'Вводные данные'!EK246*'Вводные данные'!$I$255)))</f>
        <v>N</v>
      </c>
      <c r="EM41" s="252" t="str">
        <f>IF(EM1&gt;'Вводные данные'!$F$7,"N",(IFERROR(EN39*'Вводные данные'!$I$255+'Вводные данные'!EL246*'Вводные данные'!$I$255,EM39*'Вводные данные'!$I$255+'Вводные данные'!EL246*'Вводные данные'!$I$255)))</f>
        <v>N</v>
      </c>
      <c r="EN41" s="252" t="str">
        <f>IF(EN1&gt;'Вводные данные'!$F$7,"N",(IFERROR(EO39*'Вводные данные'!$I$255+'Вводные данные'!EM246*'Вводные данные'!$I$255,EN39*'Вводные данные'!$I$255+'Вводные данные'!EM246*'Вводные данные'!$I$255)))</f>
        <v>N</v>
      </c>
      <c r="EO41" s="252" t="str">
        <f>IF(EO1&gt;'Вводные данные'!$F$7,"N",(IFERROR(EP39*'Вводные данные'!$I$255+'Вводные данные'!EN246*'Вводные данные'!$I$255,EO39*'Вводные данные'!$I$255+'Вводные данные'!EN246*'Вводные данные'!$I$255)))</f>
        <v>N</v>
      </c>
      <c r="EP41" s="252" t="str">
        <f>IF(EP1&gt;'Вводные данные'!$F$7,"N",(IFERROR(EQ39*'Вводные данные'!$I$255+'Вводные данные'!EO246*'Вводные данные'!$I$255,EP39*'Вводные данные'!$I$255+'Вводные данные'!EO246*'Вводные данные'!$I$255)))</f>
        <v>N</v>
      </c>
      <c r="EQ41" s="252" t="str">
        <f>IF(EQ1&gt;'Вводные данные'!$F$7,"N",(IFERROR(ER39*'Вводные данные'!$I$255+'Вводные данные'!EP246*'Вводные данные'!$I$255,EQ39*'Вводные данные'!$I$255+'Вводные данные'!EP246*'Вводные данные'!$I$255)))</f>
        <v>N</v>
      </c>
      <c r="ER41" s="252" t="str">
        <f>IF(ER1&gt;'Вводные данные'!$F$7,"N",(IFERROR(ES39*'Вводные данные'!$I$255+'Вводные данные'!EQ246*'Вводные данные'!$I$255,ER39*'Вводные данные'!$I$255+'Вводные данные'!EQ246*'Вводные данные'!$I$255)))</f>
        <v>N</v>
      </c>
      <c r="ES41" s="252" t="str">
        <f>IF(ES1&gt;'Вводные данные'!$F$7,"N",(IFERROR(ET39*'Вводные данные'!$I$255+'Вводные данные'!ER246*'Вводные данные'!$I$255,ES39*'Вводные данные'!$I$255+'Вводные данные'!ER246*'Вводные данные'!$I$255)))</f>
        <v>N</v>
      </c>
      <c r="ET41" s="252" t="str">
        <f>IF(ET1&gt;'Вводные данные'!$F$7,"N",(IFERROR(EU39*'Вводные данные'!$I$255+'Вводные данные'!ES246*'Вводные данные'!$I$255,ET39*'Вводные данные'!$I$255+'Вводные данные'!ES246*'Вводные данные'!$I$255)))</f>
        <v>N</v>
      </c>
      <c r="EU41" s="252" t="str">
        <f>IF(EU1&gt;'Вводные данные'!$F$7,"N",(IFERROR(EV39*'Вводные данные'!$I$255+'Вводные данные'!ET246*'Вводные данные'!$I$255,EU39*'Вводные данные'!$I$255+'Вводные данные'!ET246*'Вводные данные'!$I$255)))</f>
        <v>N</v>
      </c>
      <c r="EV41" s="252" t="str">
        <f>IF(EV1&gt;'Вводные данные'!$F$7,"N",(IFERROR(EW39*'Вводные данные'!$I$255+'Вводные данные'!EU246*'Вводные данные'!$I$255,EV39*'Вводные данные'!$I$255+'Вводные данные'!EU246*'Вводные данные'!$I$255)))</f>
        <v>N</v>
      </c>
      <c r="EW41" s="252" t="str">
        <f>IF(EW1&gt;'Вводные данные'!$F$7,"N",(IFERROR(C39*'Вводные данные'!$I$255+'Вводные данные'!EV246*'Вводные данные'!$I$255,EW39*'Вводные данные'!$I$255+'Вводные данные'!EV246*'Вводные данные'!$I$255)))</f>
        <v>N</v>
      </c>
    </row>
    <row r="42" spans="2:153" s="64" customFormat="1" ht="15" customHeight="1" x14ac:dyDescent="0.25">
      <c r="B42" s="343" t="s">
        <v>309</v>
      </c>
      <c r="C42" s="240">
        <f t="shared" si="4"/>
        <v>0</v>
      </c>
      <c r="D42" s="240"/>
      <c r="E42" s="194">
        <f>IF(E1&gt;'Вводные данные'!$F$7,"N",(D39*'Вводные данные'!$J$255+'Вводные данные'!C246*'Вводные данные'!$J$255))</f>
        <v>0</v>
      </c>
      <c r="F42" s="194">
        <f>IF(F1&gt;'Вводные данные'!$F$7,"N",(E39*'Вводные данные'!$J$255+'Вводные данные'!D246*'Вводные данные'!$J$255))</f>
        <v>0</v>
      </c>
      <c r="G42" s="194">
        <f>IF(G1&gt;'Вводные данные'!$F$7,"N",(F39*'Вводные данные'!$J$255+'Вводные данные'!E246*'Вводные данные'!$J$255))</f>
        <v>0</v>
      </c>
      <c r="H42" s="194">
        <f>IF(H1&gt;'Вводные данные'!$F$7,"N",(G39*'Вводные данные'!$J$255+'Вводные данные'!F246*'Вводные данные'!$J$255))</f>
        <v>0</v>
      </c>
      <c r="I42" s="194">
        <f>IF(I1&gt;'Вводные данные'!$F$7,"N",(H39*'Вводные данные'!$J$255+'Вводные данные'!G246*'Вводные данные'!$J$255))</f>
        <v>0</v>
      </c>
      <c r="J42" s="194">
        <f>IF(J1&gt;'Вводные данные'!$F$7,"N",(I39*'Вводные данные'!$J$255+'Вводные данные'!H246*'Вводные данные'!$J$255))</f>
        <v>0</v>
      </c>
      <c r="K42" s="194">
        <f>IF(K1&gt;'Вводные данные'!$F$7,"N",(J39*'Вводные данные'!$J$255+'Вводные данные'!I246*'Вводные данные'!$J$255))</f>
        <v>0</v>
      </c>
      <c r="L42" s="194">
        <f>IF(L1&gt;'Вводные данные'!$F$7,"N",(K39*'Вводные данные'!$J$255+'Вводные данные'!J246*'Вводные данные'!$J$255))</f>
        <v>0</v>
      </c>
      <c r="M42" s="252">
        <f>IF(M1&gt;'Вводные данные'!$F$7,"N",(L39*'Вводные данные'!$J$255+'Вводные данные'!K246*'Вводные данные'!$J$255))</f>
        <v>0</v>
      </c>
      <c r="N42" s="252">
        <f>IF(N1&gt;'Вводные данные'!$F$7,"N",(M39*'Вводные данные'!$J$255+'Вводные данные'!L246*'Вводные данные'!$J$255))</f>
        <v>0</v>
      </c>
      <c r="O42" s="252">
        <f>IF(O1&gt;'Вводные данные'!$F$7,"N",(N39*'Вводные данные'!$J$255+'Вводные данные'!M246*'Вводные данные'!$J$255))</f>
        <v>0</v>
      </c>
      <c r="P42" s="252">
        <f>IF(P1&gt;'Вводные данные'!$F$7,"N",(O39*'Вводные данные'!$J$255+'Вводные данные'!N246*'Вводные данные'!$J$255))</f>
        <v>0</v>
      </c>
      <c r="Q42" s="252">
        <f>IF(Q1&gt;'Вводные данные'!$F$7,"N",(P39*'Вводные данные'!$J$255+'Вводные данные'!O246*'Вводные данные'!$J$255))</f>
        <v>0</v>
      </c>
      <c r="R42" s="252">
        <f>IF(R1&gt;'Вводные данные'!$F$7,"N",(Q39*'Вводные данные'!$J$255+'Вводные данные'!P246*'Вводные данные'!$J$255))</f>
        <v>0</v>
      </c>
      <c r="S42" s="252">
        <f>IF(S1&gt;'Вводные данные'!$F$7,"N",(R39*'Вводные данные'!$J$255+'Вводные данные'!Q246*'Вводные данные'!$J$255))</f>
        <v>0</v>
      </c>
      <c r="T42" s="252">
        <f>IF(T1&gt;'Вводные данные'!$F$7,"N",(S39*'Вводные данные'!$J$255+'Вводные данные'!R246*'Вводные данные'!$J$255))</f>
        <v>0</v>
      </c>
      <c r="U42" s="252">
        <f>IF(U1&gt;'Вводные данные'!$F$7,"N",(T39*'Вводные данные'!$J$255+'Вводные данные'!S246*'Вводные данные'!$J$255))</f>
        <v>0</v>
      </c>
      <c r="V42" s="252">
        <f>IF(V1&gt;'Вводные данные'!$F$7,"N",(U39*'Вводные данные'!$J$255+'Вводные данные'!T246*'Вводные данные'!$J$255))</f>
        <v>0</v>
      </c>
      <c r="W42" s="252">
        <f>IF(W1&gt;'Вводные данные'!$F$7,"N",(V39*'Вводные данные'!$J$255+'Вводные данные'!U246*'Вводные данные'!$J$255))</f>
        <v>0</v>
      </c>
      <c r="X42" s="252" t="str">
        <f>IF(X1&gt;'Вводные данные'!$F$7,"N",(W39*'Вводные данные'!$J$255+'Вводные данные'!V246*'Вводные данные'!$J$255))</f>
        <v>N</v>
      </c>
      <c r="Y42" s="252" t="str">
        <f>IF(Y1&gt;'Вводные данные'!$F$7,"N",(X39*'Вводные данные'!$J$255+'Вводные данные'!W246*'Вводные данные'!$J$255))</f>
        <v>N</v>
      </c>
      <c r="Z42" s="252" t="str">
        <f>IF(Z1&gt;'Вводные данные'!$F$7,"N",(Y39*'Вводные данные'!$J$255+'Вводные данные'!X246*'Вводные данные'!$J$255))</f>
        <v>N</v>
      </c>
      <c r="AA42" s="252" t="str">
        <f>IF(AA1&gt;'Вводные данные'!$F$7,"N",(Z39*'Вводные данные'!$J$255+'Вводные данные'!Y246*'Вводные данные'!$J$255))</f>
        <v>N</v>
      </c>
      <c r="AB42" s="252" t="str">
        <f>IF(AB1&gt;'Вводные данные'!$F$7,"N",(AA39*'Вводные данные'!$J$255+'Вводные данные'!Z246*'Вводные данные'!$J$255))</f>
        <v>N</v>
      </c>
      <c r="AC42" s="252" t="str">
        <f>IF(AC1&gt;'Вводные данные'!$F$7,"N",(AB39*'Вводные данные'!$J$255+'Вводные данные'!AA246*'Вводные данные'!$J$255))</f>
        <v>N</v>
      </c>
      <c r="AD42" s="252" t="str">
        <f>IF(AD1&gt;'Вводные данные'!$F$7,"N",(AC39*'Вводные данные'!$J$255+'Вводные данные'!AB246*'Вводные данные'!$J$255))</f>
        <v>N</v>
      </c>
      <c r="AE42" s="252" t="str">
        <f>IF(AE1&gt;'Вводные данные'!$F$7,"N",(AD39*'Вводные данные'!$J$255+'Вводные данные'!AC246*'Вводные данные'!$J$255))</f>
        <v>N</v>
      </c>
      <c r="AF42" s="252" t="str">
        <f>IF(AF1&gt;'Вводные данные'!$F$7,"N",(AE39*'Вводные данные'!$J$255+'Вводные данные'!AD246*'Вводные данные'!$J$255))</f>
        <v>N</v>
      </c>
      <c r="AG42" s="252" t="str">
        <f>IF(AG1&gt;'Вводные данные'!$F$7,"N",(AF39*'Вводные данные'!$J$255+'Вводные данные'!AE246*'Вводные данные'!$J$255))</f>
        <v>N</v>
      </c>
      <c r="AH42" s="252" t="str">
        <f>IF(AH1&gt;'Вводные данные'!$F$7,"N",(AG39*'Вводные данные'!$J$255+'Вводные данные'!AF246*'Вводные данные'!$J$255))</f>
        <v>N</v>
      </c>
      <c r="AI42" s="252" t="str">
        <f>IF(AI1&gt;'Вводные данные'!$F$7,"N",(AH39*'Вводные данные'!$J$255+'Вводные данные'!AG246*'Вводные данные'!$J$255))</f>
        <v>N</v>
      </c>
      <c r="AJ42" s="252" t="str">
        <f>IF(AJ1&gt;'Вводные данные'!$F$7,"N",(AI39*'Вводные данные'!$J$255+'Вводные данные'!AH246*'Вводные данные'!$J$255))</f>
        <v>N</v>
      </c>
      <c r="AK42" s="252" t="str">
        <f>IF(AK1&gt;'Вводные данные'!$F$7,"N",(AJ39*'Вводные данные'!$J$255+'Вводные данные'!AI246*'Вводные данные'!$J$255))</f>
        <v>N</v>
      </c>
      <c r="AL42" s="252" t="str">
        <f>IF(AL1&gt;'Вводные данные'!$F$7,"N",(AK39*'Вводные данные'!$J$255+'Вводные данные'!AJ246*'Вводные данные'!$J$255))</f>
        <v>N</v>
      </c>
      <c r="AM42" s="252" t="str">
        <f>IF(AM1&gt;'Вводные данные'!$F$7,"N",(AL39*'Вводные данные'!$J$255+'Вводные данные'!AK246*'Вводные данные'!$J$255))</f>
        <v>N</v>
      </c>
      <c r="AN42" s="252" t="str">
        <f>IF(AN1&gt;'Вводные данные'!$F$7,"N",(AM39*'Вводные данные'!$J$255+'Вводные данные'!AL246*'Вводные данные'!$J$255))</f>
        <v>N</v>
      </c>
      <c r="AO42" s="252" t="str">
        <f>IF(AO1&gt;'Вводные данные'!$F$7,"N",(AN39*'Вводные данные'!$J$255+'Вводные данные'!AM246*'Вводные данные'!$J$255))</f>
        <v>N</v>
      </c>
      <c r="AP42" s="252" t="str">
        <f>IF(AP1&gt;'Вводные данные'!$F$7,"N",(AO39*'Вводные данные'!$J$255+'Вводные данные'!AN246*'Вводные данные'!$J$255))</f>
        <v>N</v>
      </c>
      <c r="AQ42" s="252" t="str">
        <f>IF(AQ1&gt;'Вводные данные'!$F$7,"N",(AP39*'Вводные данные'!$J$255+'Вводные данные'!AO246*'Вводные данные'!$J$255))</f>
        <v>N</v>
      </c>
      <c r="AR42" s="252" t="str">
        <f>IF(AR1&gt;'Вводные данные'!$F$7,"N",(AQ39*'Вводные данные'!$J$255+'Вводные данные'!AP246*'Вводные данные'!$J$255))</f>
        <v>N</v>
      </c>
      <c r="AS42" s="252" t="str">
        <f>IF(AS1&gt;'Вводные данные'!$F$7,"N",(AR39*'Вводные данные'!$J$255+'Вводные данные'!AQ246*'Вводные данные'!$J$255))</f>
        <v>N</v>
      </c>
      <c r="AT42" s="252" t="str">
        <f>IF(AT1&gt;'Вводные данные'!$F$7,"N",(AS39*'Вводные данные'!$J$255+'Вводные данные'!AR246*'Вводные данные'!$J$255))</f>
        <v>N</v>
      </c>
      <c r="AU42" s="252" t="str">
        <f>IF(AU1&gt;'Вводные данные'!$F$7,"N",(AT39*'Вводные данные'!$J$255+'Вводные данные'!AS246*'Вводные данные'!$J$255))</f>
        <v>N</v>
      </c>
      <c r="AV42" s="252" t="str">
        <f>IF(AV1&gt;'Вводные данные'!$F$7,"N",(AU39*'Вводные данные'!$J$255+'Вводные данные'!AT246*'Вводные данные'!$J$255))</f>
        <v>N</v>
      </c>
      <c r="AW42" s="252" t="str">
        <f>IF(AW1&gt;'Вводные данные'!$F$7,"N",(AV39*'Вводные данные'!$J$255+'Вводные данные'!AU246*'Вводные данные'!$J$255))</f>
        <v>N</v>
      </c>
      <c r="AX42" s="252" t="str">
        <f>IF(AX1&gt;'Вводные данные'!$F$7,"N",(AW39*'Вводные данные'!$J$255+'Вводные данные'!AV246*'Вводные данные'!$J$255))</f>
        <v>N</v>
      </c>
      <c r="AY42" s="252" t="str">
        <f>IF(AY1&gt;'Вводные данные'!$F$7,"N",(AX39*'Вводные данные'!$J$255+'Вводные данные'!AW246*'Вводные данные'!$J$255))</f>
        <v>N</v>
      </c>
      <c r="AZ42" s="252" t="str">
        <f>IF(AZ1&gt;'Вводные данные'!$F$7,"N",(AY39*'Вводные данные'!$J$255+'Вводные данные'!AX246*'Вводные данные'!$J$255))</f>
        <v>N</v>
      </c>
      <c r="BA42" s="252" t="str">
        <f>IF(BA1&gt;'Вводные данные'!$F$7,"N",(AZ39*'Вводные данные'!$J$255+'Вводные данные'!AY246*'Вводные данные'!$J$255))</f>
        <v>N</v>
      </c>
      <c r="BB42" s="252" t="str">
        <f>IF(BB1&gt;'Вводные данные'!$F$7,"N",(BA39*'Вводные данные'!$J$255+'Вводные данные'!AZ246*'Вводные данные'!$J$255))</f>
        <v>N</v>
      </c>
      <c r="BC42" s="252" t="str">
        <f>IF(BC1&gt;'Вводные данные'!$F$7,"N",(BB39*'Вводные данные'!$J$255+'Вводные данные'!BA246*'Вводные данные'!$J$255))</f>
        <v>N</v>
      </c>
      <c r="BD42" s="252" t="str">
        <f>IF(BD1&gt;'Вводные данные'!$F$7,"N",(BC39*'Вводные данные'!$J$255+'Вводные данные'!BB246*'Вводные данные'!$J$255))</f>
        <v>N</v>
      </c>
      <c r="BE42" s="252" t="str">
        <f>IF(BE1&gt;'Вводные данные'!$F$7,"N",(BD39*'Вводные данные'!$J$255+'Вводные данные'!BC246*'Вводные данные'!$J$255))</f>
        <v>N</v>
      </c>
      <c r="BF42" s="252" t="str">
        <f>IF(BF1&gt;'Вводные данные'!$F$7,"N",(BE39*'Вводные данные'!$J$255+'Вводные данные'!BD246*'Вводные данные'!$J$255))</f>
        <v>N</v>
      </c>
      <c r="BG42" s="252" t="str">
        <f>IF(BG1&gt;'Вводные данные'!$F$7,"N",(BF39*'Вводные данные'!$J$255+'Вводные данные'!BE246*'Вводные данные'!$J$255))</f>
        <v>N</v>
      </c>
      <c r="BH42" s="252" t="str">
        <f>IF(BH1&gt;'Вводные данные'!$F$7,"N",(BG39*'Вводные данные'!$J$255+'Вводные данные'!BF246*'Вводные данные'!$J$255))</f>
        <v>N</v>
      </c>
      <c r="BI42" s="252" t="str">
        <f>IF(BI1&gt;'Вводные данные'!$F$7,"N",(BH39*'Вводные данные'!$J$255+'Вводные данные'!BG246*'Вводные данные'!$J$255))</f>
        <v>N</v>
      </c>
      <c r="BJ42" s="252" t="str">
        <f>IF(BJ1&gt;'Вводные данные'!$F$7,"N",(BI39*'Вводные данные'!$J$255+'Вводные данные'!BH246*'Вводные данные'!$J$255))</f>
        <v>N</v>
      </c>
      <c r="BK42" s="252" t="str">
        <f>IF(BK1&gt;'Вводные данные'!$F$7,"N",(BJ39*'Вводные данные'!$J$255+'Вводные данные'!BI246*'Вводные данные'!$J$255))</f>
        <v>N</v>
      </c>
      <c r="BL42" s="252" t="str">
        <f>IF(BL1&gt;'Вводные данные'!$F$7,"N",(BK39*'Вводные данные'!$J$255+'Вводные данные'!BJ246*'Вводные данные'!$J$255))</f>
        <v>N</v>
      </c>
      <c r="BM42" s="252" t="str">
        <f>IF(BM1&gt;'Вводные данные'!$F$7,"N",(BL39*'Вводные данные'!$J$255+'Вводные данные'!BK246*'Вводные данные'!$J$255))</f>
        <v>N</v>
      </c>
      <c r="BN42" s="252" t="str">
        <f>IF(BN1&gt;'Вводные данные'!$F$7,"N",(BM39*'Вводные данные'!$J$255+'Вводные данные'!BL246*'Вводные данные'!$J$255))</f>
        <v>N</v>
      </c>
      <c r="BO42" s="252" t="str">
        <f>IF(BO1&gt;'Вводные данные'!$F$7,"N",(BN39*'Вводные данные'!$J$255+'Вводные данные'!BM246*'Вводные данные'!$J$255))</f>
        <v>N</v>
      </c>
      <c r="BP42" s="252" t="str">
        <f>IF(BP1&gt;'Вводные данные'!$F$7,"N",(BO39*'Вводные данные'!$J$255+'Вводные данные'!BN246*'Вводные данные'!$J$255))</f>
        <v>N</v>
      </c>
      <c r="BQ42" s="252" t="str">
        <f>IF(BQ1&gt;'Вводные данные'!$F$7,"N",(BP39*'Вводные данные'!$J$255+'Вводные данные'!BO246*'Вводные данные'!$J$255))</f>
        <v>N</v>
      </c>
      <c r="BR42" s="252" t="str">
        <f>IF(BR1&gt;'Вводные данные'!$F$7,"N",(BQ39*'Вводные данные'!$J$255+'Вводные данные'!BP246*'Вводные данные'!$J$255))</f>
        <v>N</v>
      </c>
      <c r="BS42" s="252" t="str">
        <f>IF(BS1&gt;'Вводные данные'!$F$7,"N",(BR39*'Вводные данные'!$J$255+'Вводные данные'!BQ246*'Вводные данные'!$J$255))</f>
        <v>N</v>
      </c>
      <c r="BT42" s="252" t="str">
        <f>IF(BT1&gt;'Вводные данные'!$F$7,"N",(BS39*'Вводные данные'!$J$255+'Вводные данные'!BR246*'Вводные данные'!$J$255))</f>
        <v>N</v>
      </c>
      <c r="BU42" s="252" t="str">
        <f>IF(BU1&gt;'Вводные данные'!$F$7,"N",(BT39*'Вводные данные'!$J$255+'Вводные данные'!BS246*'Вводные данные'!$J$255))</f>
        <v>N</v>
      </c>
      <c r="BV42" s="252" t="str">
        <f>IF(BV1&gt;'Вводные данные'!$F$7,"N",(BU39*'Вводные данные'!$J$255+'Вводные данные'!BT246*'Вводные данные'!$J$255))</f>
        <v>N</v>
      </c>
      <c r="BW42" s="252" t="str">
        <f>IF(BW1&gt;'Вводные данные'!$F$7,"N",(BV39*'Вводные данные'!$J$255+'Вводные данные'!BU246*'Вводные данные'!$J$255))</f>
        <v>N</v>
      </c>
      <c r="BX42" s="252" t="str">
        <f>IF(BX1&gt;'Вводные данные'!$F$7,"N",(BW39*'Вводные данные'!$J$255+'Вводные данные'!BV246*'Вводные данные'!$J$255))</f>
        <v>N</v>
      </c>
      <c r="BY42" s="252" t="str">
        <f>IF(BY1&gt;'Вводные данные'!$F$7,"N",(BX39*'Вводные данные'!$J$255+'Вводные данные'!BW246*'Вводные данные'!$J$255))</f>
        <v>N</v>
      </c>
      <c r="BZ42" s="252" t="str">
        <f>IF(BZ1&gt;'Вводные данные'!$F$7,"N",(BY39*'Вводные данные'!$J$255+'Вводные данные'!BX246*'Вводные данные'!$J$255))</f>
        <v>N</v>
      </c>
      <c r="CA42" s="252" t="str">
        <f>IF(CA1&gt;'Вводные данные'!$F$7,"N",(BZ39*'Вводные данные'!$J$255+'Вводные данные'!BY246*'Вводные данные'!$J$255))</f>
        <v>N</v>
      </c>
      <c r="CB42" s="252" t="str">
        <f>IF(CB1&gt;'Вводные данные'!$F$7,"N",(CA39*'Вводные данные'!$J$255+'Вводные данные'!BZ246*'Вводные данные'!$J$255))</f>
        <v>N</v>
      </c>
      <c r="CC42" s="252" t="str">
        <f>IF(CC1&gt;'Вводные данные'!$F$7,"N",(CB39*'Вводные данные'!$J$255+'Вводные данные'!CA246*'Вводные данные'!$J$255))</f>
        <v>N</v>
      </c>
      <c r="CD42" s="252" t="str">
        <f>IF(CD1&gt;'Вводные данные'!$F$7,"N",(CC39*'Вводные данные'!$J$255+'Вводные данные'!CB246*'Вводные данные'!$J$255))</f>
        <v>N</v>
      </c>
      <c r="CE42" s="252" t="str">
        <f>IF(CE1&gt;'Вводные данные'!$F$7,"N",(CD39*'Вводные данные'!$J$255+'Вводные данные'!CC246*'Вводные данные'!$J$255))</f>
        <v>N</v>
      </c>
      <c r="CF42" s="252" t="str">
        <f>IF(CF1&gt;'Вводные данные'!$F$7,"N",(CE39*'Вводные данные'!$J$255+'Вводные данные'!CD246*'Вводные данные'!$J$255))</f>
        <v>N</v>
      </c>
      <c r="CG42" s="252" t="str">
        <f>IF(CG1&gt;'Вводные данные'!$F$7,"N",(CF39*'Вводные данные'!$J$255+'Вводные данные'!CE246*'Вводные данные'!$J$255))</f>
        <v>N</v>
      </c>
      <c r="CH42" s="252" t="str">
        <f>IF(CH1&gt;'Вводные данные'!$F$7,"N",(CG39*'Вводные данные'!$J$255+'Вводные данные'!CF246*'Вводные данные'!$J$255))</f>
        <v>N</v>
      </c>
      <c r="CI42" s="252" t="str">
        <f>IF(CI1&gt;'Вводные данные'!$F$7,"N",(CH39*'Вводные данные'!$J$255+'Вводные данные'!CG246*'Вводные данные'!$J$255))</f>
        <v>N</v>
      </c>
      <c r="CJ42" s="252" t="str">
        <f>IF(CJ1&gt;'Вводные данные'!$F$7,"N",(CI39*'Вводные данные'!$J$255+'Вводные данные'!CH246*'Вводные данные'!$J$255))</f>
        <v>N</v>
      </c>
      <c r="CK42" s="252" t="str">
        <f>IF(CK1&gt;'Вводные данные'!$F$7,"N",(CJ39*'Вводные данные'!$J$255+'Вводные данные'!CI246*'Вводные данные'!$J$255))</f>
        <v>N</v>
      </c>
      <c r="CL42" s="252" t="str">
        <f>IF(CL1&gt;'Вводные данные'!$F$7,"N",(CK39*'Вводные данные'!$J$255+'Вводные данные'!CJ246*'Вводные данные'!$J$255))</f>
        <v>N</v>
      </c>
      <c r="CM42" s="252" t="str">
        <f>IF(CM1&gt;'Вводные данные'!$F$7,"N",(CL39*'Вводные данные'!$J$255+'Вводные данные'!CK246*'Вводные данные'!$J$255))</f>
        <v>N</v>
      </c>
      <c r="CN42" s="252" t="str">
        <f>IF(CN1&gt;'Вводные данные'!$F$7,"N",(CM39*'Вводные данные'!$J$255+'Вводные данные'!CL246*'Вводные данные'!$J$255))</f>
        <v>N</v>
      </c>
      <c r="CO42" s="252" t="str">
        <f>IF(CO1&gt;'Вводные данные'!$F$7,"N",(CN39*'Вводные данные'!$J$255+'Вводные данные'!CM246*'Вводные данные'!$J$255))</f>
        <v>N</v>
      </c>
      <c r="CP42" s="252" t="str">
        <f>IF(CP1&gt;'Вводные данные'!$F$7,"N",(CO39*'Вводные данные'!$J$255+'Вводные данные'!CN246*'Вводные данные'!$J$255))</f>
        <v>N</v>
      </c>
      <c r="CQ42" s="252" t="str">
        <f>IF(CQ1&gt;'Вводные данные'!$F$7,"N",(CP39*'Вводные данные'!$J$255+'Вводные данные'!CO246*'Вводные данные'!$J$255))</f>
        <v>N</v>
      </c>
      <c r="CR42" s="252" t="str">
        <f>IF(CR1&gt;'Вводные данные'!$F$7,"N",(CQ39*'Вводные данные'!$J$255+'Вводные данные'!CP246*'Вводные данные'!$J$255))</f>
        <v>N</v>
      </c>
      <c r="CS42" s="252" t="str">
        <f>IF(CS1&gt;'Вводные данные'!$F$7,"N",(CR39*'Вводные данные'!$J$255+'Вводные данные'!CQ246*'Вводные данные'!$J$255))</f>
        <v>N</v>
      </c>
      <c r="CT42" s="252" t="str">
        <f>IF(CT1&gt;'Вводные данные'!$F$7,"N",(CS39*'Вводные данные'!$J$255+'Вводные данные'!CR246*'Вводные данные'!$J$255))</f>
        <v>N</v>
      </c>
      <c r="CU42" s="252" t="str">
        <f>IF(CU1&gt;'Вводные данные'!$F$7,"N",(CT39*'Вводные данные'!$J$255+'Вводные данные'!CS246*'Вводные данные'!$J$255))</f>
        <v>N</v>
      </c>
      <c r="CV42" s="252" t="str">
        <f>IF(CV1&gt;'Вводные данные'!$F$7,"N",(CU39*'Вводные данные'!$J$255+'Вводные данные'!CT246*'Вводные данные'!$J$255))</f>
        <v>N</v>
      </c>
      <c r="CW42" s="252" t="str">
        <f>IF(CW1&gt;'Вводные данные'!$F$7,"N",(CV39*'Вводные данные'!$J$255+'Вводные данные'!CU246*'Вводные данные'!$J$255))</f>
        <v>N</v>
      </c>
      <c r="CX42" s="252" t="str">
        <f>IF(CX1&gt;'Вводные данные'!$F$7,"N",(CW39*'Вводные данные'!$J$255+'Вводные данные'!CV246*'Вводные данные'!$J$255))</f>
        <v>N</v>
      </c>
      <c r="CY42" s="252" t="str">
        <f>IF(CY1&gt;'Вводные данные'!$F$7,"N",(CX39*'Вводные данные'!$J$255+'Вводные данные'!CW246*'Вводные данные'!$J$255))</f>
        <v>N</v>
      </c>
      <c r="CZ42" s="252" t="str">
        <f>IF(CZ1&gt;'Вводные данные'!$F$7,"N",(CY39*'Вводные данные'!$J$255+'Вводные данные'!CX246*'Вводные данные'!$J$255))</f>
        <v>N</v>
      </c>
      <c r="DA42" s="252" t="str">
        <f>IF(DA1&gt;'Вводные данные'!$F$7,"N",(CZ39*'Вводные данные'!$J$255+'Вводные данные'!CY246*'Вводные данные'!$J$255))</f>
        <v>N</v>
      </c>
      <c r="DB42" s="252" t="str">
        <f>IF(DB1&gt;'Вводные данные'!$F$7,"N",(DA39*'Вводные данные'!$J$255+'Вводные данные'!CZ246*'Вводные данные'!$J$255))</f>
        <v>N</v>
      </c>
      <c r="DC42" s="252" t="str">
        <f>IF(DC1&gt;'Вводные данные'!$F$7,"N",(DB39*'Вводные данные'!$J$255+'Вводные данные'!DA246*'Вводные данные'!$J$255))</f>
        <v>N</v>
      </c>
      <c r="DD42" s="252" t="str">
        <f>IF(DD1&gt;'Вводные данные'!$F$7,"N",(DC39*'Вводные данные'!$J$255+'Вводные данные'!DB246*'Вводные данные'!$J$255))</f>
        <v>N</v>
      </c>
      <c r="DE42" s="252" t="str">
        <f>IF(DE1&gt;'Вводные данные'!$F$7,"N",(DD39*'Вводные данные'!$J$255+'Вводные данные'!DC246*'Вводные данные'!$J$255))</f>
        <v>N</v>
      </c>
      <c r="DF42" s="252" t="str">
        <f>IF(DF1&gt;'Вводные данные'!$F$7,"N",(DE39*'Вводные данные'!$J$255+'Вводные данные'!DD246*'Вводные данные'!$J$255))</f>
        <v>N</v>
      </c>
      <c r="DG42" s="252" t="str">
        <f>IF(DG1&gt;'Вводные данные'!$F$7,"N",(DF39*'Вводные данные'!$J$255+'Вводные данные'!DE246*'Вводные данные'!$J$255))</f>
        <v>N</v>
      </c>
      <c r="DH42" s="252" t="str">
        <f>IF(DH1&gt;'Вводные данные'!$F$7,"N",(DG39*'Вводные данные'!$J$255+'Вводные данные'!DF246*'Вводные данные'!$J$255))</f>
        <v>N</v>
      </c>
      <c r="DI42" s="252" t="str">
        <f>IF(DI1&gt;'Вводные данные'!$F$7,"N",(DH39*'Вводные данные'!$J$255+'Вводные данные'!DG246*'Вводные данные'!$J$255))</f>
        <v>N</v>
      </c>
      <c r="DJ42" s="252" t="str">
        <f>IF(DJ1&gt;'Вводные данные'!$F$7,"N",(DI39*'Вводные данные'!$J$255+'Вводные данные'!DH246*'Вводные данные'!$J$255))</f>
        <v>N</v>
      </c>
      <c r="DK42" s="252" t="str">
        <f>IF(DK1&gt;'Вводные данные'!$F$7,"N",(DJ39*'Вводные данные'!$J$255+'Вводные данные'!DI246*'Вводные данные'!$J$255))</f>
        <v>N</v>
      </c>
      <c r="DL42" s="252" t="str">
        <f>IF(DL1&gt;'Вводные данные'!$F$7,"N",(DK39*'Вводные данные'!$J$255+'Вводные данные'!DJ246*'Вводные данные'!$J$255))</f>
        <v>N</v>
      </c>
      <c r="DM42" s="252" t="str">
        <f>IF(DM1&gt;'Вводные данные'!$F$7,"N",(DL39*'Вводные данные'!$J$255+'Вводные данные'!DK246*'Вводные данные'!$J$255))</f>
        <v>N</v>
      </c>
      <c r="DN42" s="252" t="str">
        <f>IF(DN1&gt;'Вводные данные'!$F$7,"N",(DM39*'Вводные данные'!$J$255+'Вводные данные'!DL246*'Вводные данные'!$J$255))</f>
        <v>N</v>
      </c>
      <c r="DO42" s="252" t="str">
        <f>IF(DO1&gt;'Вводные данные'!$F$7,"N",(DN39*'Вводные данные'!$J$255+'Вводные данные'!DM246*'Вводные данные'!$J$255))</f>
        <v>N</v>
      </c>
      <c r="DP42" s="252" t="str">
        <f>IF(DP1&gt;'Вводные данные'!$F$7,"N",(DO39*'Вводные данные'!$J$255+'Вводные данные'!DN246*'Вводные данные'!$J$255))</f>
        <v>N</v>
      </c>
      <c r="DQ42" s="252" t="str">
        <f>IF(DQ1&gt;'Вводные данные'!$F$7,"N",(DP39*'Вводные данные'!$J$255+'Вводные данные'!DO246*'Вводные данные'!$J$255))</f>
        <v>N</v>
      </c>
      <c r="DR42" s="252" t="str">
        <f>IF(DR1&gt;'Вводные данные'!$F$7,"N",(DQ39*'Вводные данные'!$J$255+'Вводные данные'!DP246*'Вводные данные'!$J$255))</f>
        <v>N</v>
      </c>
      <c r="DS42" s="252" t="str">
        <f>IF(DS1&gt;'Вводные данные'!$F$7,"N",(DR39*'Вводные данные'!$J$255+'Вводные данные'!DQ246*'Вводные данные'!$J$255))</f>
        <v>N</v>
      </c>
      <c r="DT42" s="252" t="str">
        <f>IF(DT1&gt;'Вводные данные'!$F$7,"N",(DS39*'Вводные данные'!$J$255+'Вводные данные'!DR246*'Вводные данные'!$J$255))</f>
        <v>N</v>
      </c>
      <c r="DU42" s="252" t="str">
        <f>IF(DU1&gt;'Вводные данные'!$F$7,"N",(DT39*'Вводные данные'!$J$255+'Вводные данные'!DS246*'Вводные данные'!$J$255))</f>
        <v>N</v>
      </c>
      <c r="DV42" s="252" t="str">
        <f>IF(DV1&gt;'Вводные данные'!$F$7,"N",(DU39*'Вводные данные'!$J$255+'Вводные данные'!DT246*'Вводные данные'!$J$255))</f>
        <v>N</v>
      </c>
      <c r="DW42" s="252" t="str">
        <f>IF(DW1&gt;'Вводные данные'!$F$7,"N",(DV39*'Вводные данные'!$J$255+'Вводные данные'!DU246*'Вводные данные'!$J$255))</f>
        <v>N</v>
      </c>
      <c r="DX42" s="252" t="str">
        <f>IF(DX1&gt;'Вводные данные'!$F$7,"N",(DW39*'Вводные данные'!$J$255+'Вводные данные'!DV246*'Вводные данные'!$J$255))</f>
        <v>N</v>
      </c>
      <c r="DY42" s="252" t="str">
        <f>IF(DY1&gt;'Вводные данные'!$F$7,"N",(DX39*'Вводные данные'!$J$255+'Вводные данные'!DW246*'Вводные данные'!$J$255))</f>
        <v>N</v>
      </c>
      <c r="DZ42" s="252" t="str">
        <f>IF(DZ1&gt;'Вводные данные'!$F$7,"N",(DY39*'Вводные данные'!$J$255+'Вводные данные'!DX246*'Вводные данные'!$J$255))</f>
        <v>N</v>
      </c>
      <c r="EA42" s="252" t="str">
        <f>IF(EA1&gt;'Вводные данные'!$F$7,"N",(DZ39*'Вводные данные'!$J$255+'Вводные данные'!DY246*'Вводные данные'!$J$255))</f>
        <v>N</v>
      </c>
      <c r="EB42" s="252" t="str">
        <f>IF(EB1&gt;'Вводные данные'!$F$7,"N",(EA39*'Вводные данные'!$J$255+'Вводные данные'!DZ246*'Вводные данные'!$J$255))</f>
        <v>N</v>
      </c>
      <c r="EC42" s="252" t="str">
        <f>IF(EC1&gt;'Вводные данные'!$F$7,"N",(EB39*'Вводные данные'!$J$255+'Вводные данные'!EA246*'Вводные данные'!$J$255))</f>
        <v>N</v>
      </c>
      <c r="ED42" s="252" t="str">
        <f>IF(ED1&gt;'Вводные данные'!$F$7,"N",(EC39*'Вводные данные'!$J$255+'Вводные данные'!EB246*'Вводные данные'!$J$255))</f>
        <v>N</v>
      </c>
      <c r="EE42" s="252" t="str">
        <f>IF(EE1&gt;'Вводные данные'!$F$7,"N",(ED39*'Вводные данные'!$J$255+'Вводные данные'!EC246*'Вводные данные'!$J$255))</f>
        <v>N</v>
      </c>
      <c r="EF42" s="252" t="str">
        <f>IF(EF1&gt;'Вводные данные'!$F$7,"N",(EE39*'Вводные данные'!$J$255+'Вводные данные'!ED246*'Вводные данные'!$J$255))</f>
        <v>N</v>
      </c>
      <c r="EG42" s="252" t="str">
        <f>IF(EG1&gt;'Вводные данные'!$F$7,"N",(EF39*'Вводные данные'!$J$255+'Вводные данные'!EE246*'Вводные данные'!$J$255))</f>
        <v>N</v>
      </c>
      <c r="EH42" s="252" t="str">
        <f>IF(EH1&gt;'Вводные данные'!$F$7,"N",(EG39*'Вводные данные'!$J$255+'Вводные данные'!EF246*'Вводные данные'!$J$255))</f>
        <v>N</v>
      </c>
      <c r="EI42" s="252" t="str">
        <f>IF(EI1&gt;'Вводные данные'!$F$7,"N",(EH39*'Вводные данные'!$J$255+'Вводные данные'!EG246*'Вводные данные'!$J$255))</f>
        <v>N</v>
      </c>
      <c r="EJ42" s="252" t="str">
        <f>IF(EJ1&gt;'Вводные данные'!$F$7,"N",(EI39*'Вводные данные'!$J$255+'Вводные данные'!EH246*'Вводные данные'!$J$255))</f>
        <v>N</v>
      </c>
      <c r="EK42" s="252" t="str">
        <f>IF(EK1&gt;'Вводные данные'!$F$7,"N",(EJ39*'Вводные данные'!$J$255+'Вводные данные'!EI246*'Вводные данные'!$J$255))</f>
        <v>N</v>
      </c>
      <c r="EL42" s="252" t="str">
        <f>IF(EL1&gt;'Вводные данные'!$F$7,"N",(EK39*'Вводные данные'!$J$255+'Вводные данные'!EJ246*'Вводные данные'!$J$255))</f>
        <v>N</v>
      </c>
      <c r="EM42" s="252" t="str">
        <f>IF(EM1&gt;'Вводные данные'!$F$7,"N",(EL39*'Вводные данные'!$J$255+'Вводные данные'!EK246*'Вводные данные'!$J$255))</f>
        <v>N</v>
      </c>
      <c r="EN42" s="252" t="str">
        <f>IF(EN1&gt;'Вводные данные'!$F$7,"N",(EM39*'Вводные данные'!$J$255+'Вводные данные'!EL246*'Вводные данные'!$J$255))</f>
        <v>N</v>
      </c>
      <c r="EO42" s="252" t="str">
        <f>IF(EO1&gt;'Вводные данные'!$F$7,"N",(EN39*'Вводные данные'!$J$255+'Вводные данные'!EM246*'Вводные данные'!$J$255))</f>
        <v>N</v>
      </c>
      <c r="EP42" s="252" t="str">
        <f>IF(EP1&gt;'Вводные данные'!$F$7,"N",(EO39*'Вводные данные'!$J$255+'Вводные данные'!EN246*'Вводные данные'!$J$255))</f>
        <v>N</v>
      </c>
      <c r="EQ42" s="252" t="str">
        <f>IF(EQ1&gt;'Вводные данные'!$F$7,"N",(EP39*'Вводные данные'!$J$255+'Вводные данные'!EO246*'Вводные данные'!$J$255))</f>
        <v>N</v>
      </c>
      <c r="ER42" s="252" t="str">
        <f>IF(ER1&gt;'Вводные данные'!$F$7,"N",(EQ39*'Вводные данные'!$J$255+'Вводные данные'!EP246*'Вводные данные'!$J$255))</f>
        <v>N</v>
      </c>
      <c r="ES42" s="252" t="str">
        <f>IF(ES1&gt;'Вводные данные'!$F$7,"N",(ER39*'Вводные данные'!$J$255+'Вводные данные'!EQ246*'Вводные данные'!$J$255))</f>
        <v>N</v>
      </c>
      <c r="ET42" s="252" t="str">
        <f>IF(ET1&gt;'Вводные данные'!$F$7,"N",(ES39*'Вводные данные'!$J$255+'Вводные данные'!ER246*'Вводные данные'!$J$255))</f>
        <v>N</v>
      </c>
      <c r="EU42" s="252" t="str">
        <f>IF(EU1&gt;'Вводные данные'!$F$7,"N",(ET39*'Вводные данные'!$J$255+'Вводные данные'!ES246*'Вводные данные'!$J$255))</f>
        <v>N</v>
      </c>
      <c r="EV42" s="252" t="str">
        <f>IF(EV1&gt;'Вводные данные'!$F$7,"N",(EU39*'Вводные данные'!$J$255+'Вводные данные'!ET246*'Вводные данные'!$J$255))</f>
        <v>N</v>
      </c>
      <c r="EW42" s="252" t="str">
        <f>IF(EW1&gt;'Вводные данные'!$F$7,"N",(EV39*'Вводные данные'!$J$255+'Вводные данные'!EU246*'Вводные данные'!$J$255))</f>
        <v>N</v>
      </c>
    </row>
    <row r="43" spans="2:153" s="64" customFormat="1" ht="15" customHeight="1" x14ac:dyDescent="0.25">
      <c r="B43" s="343" t="s">
        <v>342</v>
      </c>
      <c r="C43" s="240"/>
      <c r="D43" s="240">
        <f>IF(D$1&gt;'Вводные данные'!$F$7,"N",(SUM(D111:D116)*(1+'Вводные данные'!$E$296)))</f>
        <v>0</v>
      </c>
      <c r="E43" s="194">
        <f>IF(E$1&gt;'Вводные данные'!$F$7,"N",(SUM(E111:E116)*(1+'Вводные данные'!$E$296)))</f>
        <v>0</v>
      </c>
      <c r="F43" s="194">
        <f>IF(F$1&gt;'Вводные данные'!$F$7,"N",(SUM(F111:F116)*(1+'Вводные данные'!$E$296)))</f>
        <v>0</v>
      </c>
      <c r="G43" s="194">
        <f>IF(G$1&gt;'Вводные данные'!$F$7,"N",(SUM(G111:G116)*(1+'Вводные данные'!$E$296)))</f>
        <v>0</v>
      </c>
      <c r="H43" s="194">
        <f>IF(H$1&gt;'Вводные данные'!$F$7,"N",(SUM(H111:H116)*(1+'Вводные данные'!$E$296)))</f>
        <v>0</v>
      </c>
      <c r="I43" s="194">
        <f>IF(I$1&gt;'Вводные данные'!$F$7,"N",(SUM(I111:I116)*(1+'Вводные данные'!$E$296)))</f>
        <v>0</v>
      </c>
      <c r="J43" s="194">
        <f>IF(J$1&gt;'Вводные данные'!$F$7,"N",(SUM(J111:J116)*(1+'Вводные данные'!$E$296)))</f>
        <v>0</v>
      </c>
      <c r="K43" s="194">
        <f>IF(K$1&gt;'Вводные данные'!$F$7,"N",(SUM(K111:K116)*(1+'Вводные данные'!$E$296)))</f>
        <v>0</v>
      </c>
      <c r="L43" s="194">
        <f>IF(L$1&gt;'Вводные данные'!$F$7,"N",(SUM(L111:L116)*(1+'Вводные данные'!$E$296)))</f>
        <v>0</v>
      </c>
      <c r="M43" s="252">
        <f>IF(M$1&gt;'Вводные данные'!$F$7,"N",(SUM(M111:M116)*(1+'Вводные данные'!$E$296)))</f>
        <v>0</v>
      </c>
      <c r="N43" s="252">
        <f>IF(N$1&gt;'Вводные данные'!$F$7,"N",(SUM(N111:N116)*(1+'Вводные данные'!$E$296)))</f>
        <v>0</v>
      </c>
      <c r="O43" s="252">
        <f>IF(O$1&gt;'Вводные данные'!$F$7,"N",(SUM(O111:O116)*(1+'Вводные данные'!$E$296)))</f>
        <v>0</v>
      </c>
      <c r="P43" s="252">
        <f>IF(P$1&gt;'Вводные данные'!$F$7,"N",(SUM(P111:P116)*(1+'Вводные данные'!$E$296)))</f>
        <v>0</v>
      </c>
      <c r="Q43" s="252">
        <f>IF(Q$1&gt;'Вводные данные'!$F$7,"N",(SUM(Q111:Q116)*(1+'Вводные данные'!$E$296)))</f>
        <v>0</v>
      </c>
      <c r="R43" s="252">
        <f>IF(R$1&gt;'Вводные данные'!$F$7,"N",(SUM(R111:R116)*(1+'Вводные данные'!$E$296)))</f>
        <v>0</v>
      </c>
      <c r="S43" s="252">
        <f>IF(S$1&gt;'Вводные данные'!$F$7,"N",(SUM(S111:S116)*(1+'Вводные данные'!$E$296)))</f>
        <v>0</v>
      </c>
      <c r="T43" s="252">
        <f>IF(T$1&gt;'Вводные данные'!$F$7,"N",(SUM(T111:T116)*(1+'Вводные данные'!$E$296)))</f>
        <v>0</v>
      </c>
      <c r="U43" s="252">
        <f>IF(U$1&gt;'Вводные данные'!$F$7,"N",(SUM(U111:U116)*(1+'Вводные данные'!$E$296)))</f>
        <v>0</v>
      </c>
      <c r="V43" s="252">
        <f>IF(V$1&gt;'Вводные данные'!$F$7,"N",(SUM(V111:V116)*(1+'Вводные данные'!$E$296)))</f>
        <v>0</v>
      </c>
      <c r="W43" s="252">
        <f>IF(W$1&gt;'Вводные данные'!$F$7,"N",(SUM(W111:W116)*(1+'Вводные данные'!$E$296)))</f>
        <v>0</v>
      </c>
      <c r="X43" s="252" t="str">
        <f>IF(X$1&gt;'Вводные данные'!$F$7,"N",(SUM(X111:X116)*(1+'Вводные данные'!$E$296)))</f>
        <v>N</v>
      </c>
      <c r="Y43" s="252" t="str">
        <f>IF(Y$1&gt;'Вводные данные'!$F$7,"N",(SUM(Y111:Y116)*(1+'Вводные данные'!$E$296)))</f>
        <v>N</v>
      </c>
      <c r="Z43" s="252" t="str">
        <f>IF(Z$1&gt;'Вводные данные'!$F$7,"N",(SUM(Z111:Z116)*(1+'Вводные данные'!$E$296)))</f>
        <v>N</v>
      </c>
      <c r="AA43" s="252" t="str">
        <f>IF(AA$1&gt;'Вводные данные'!$F$7,"N",(SUM(AA111:AA116)*(1+'Вводные данные'!$E$296)))</f>
        <v>N</v>
      </c>
      <c r="AB43" s="252" t="str">
        <f>IF(AB$1&gt;'Вводные данные'!$F$7,"N",(SUM(AB111:AB116)*(1+'Вводные данные'!$E$296)))</f>
        <v>N</v>
      </c>
      <c r="AC43" s="252" t="str">
        <f>IF(AC$1&gt;'Вводные данные'!$F$7,"N",(SUM(AC111:AC116)*(1+'Вводные данные'!$E$296)))</f>
        <v>N</v>
      </c>
      <c r="AD43" s="252" t="str">
        <f>IF(AD$1&gt;'Вводные данные'!$F$7,"N",(SUM(AD111:AD116)*(1+'Вводные данные'!$E$296)))</f>
        <v>N</v>
      </c>
      <c r="AE43" s="252" t="str">
        <f>IF(AE$1&gt;'Вводные данные'!$F$7,"N",(SUM(AE111:AE116)*(1+'Вводные данные'!$E$296)))</f>
        <v>N</v>
      </c>
      <c r="AF43" s="252" t="str">
        <f>IF(AF$1&gt;'Вводные данные'!$F$7,"N",(SUM(AF111:AF116)*(1+'Вводные данные'!$E$296)))</f>
        <v>N</v>
      </c>
      <c r="AG43" s="252" t="str">
        <f>IF(AG$1&gt;'Вводные данные'!$F$7,"N",(SUM(AG111:AG116)*(1+'Вводные данные'!$E$296)))</f>
        <v>N</v>
      </c>
      <c r="AH43" s="252" t="str">
        <f>IF(AH$1&gt;'Вводные данные'!$F$7,"N",(SUM(AH111:AH116)*(1+'Вводные данные'!$E$296)))</f>
        <v>N</v>
      </c>
      <c r="AI43" s="252" t="str">
        <f>IF(AI$1&gt;'Вводные данные'!$F$7,"N",(SUM(AI111:AI116)*(1+'Вводные данные'!$E$296)))</f>
        <v>N</v>
      </c>
      <c r="AJ43" s="252" t="str">
        <f>IF(AJ$1&gt;'Вводные данные'!$F$7,"N",(SUM(AJ111:AJ116)*(1+'Вводные данные'!$E$296)))</f>
        <v>N</v>
      </c>
      <c r="AK43" s="252" t="str">
        <f>IF(AK$1&gt;'Вводные данные'!$F$7,"N",(SUM(AK111:AK116)*(1+'Вводные данные'!$E$296)))</f>
        <v>N</v>
      </c>
      <c r="AL43" s="252" t="str">
        <f>IF(AL$1&gt;'Вводные данные'!$F$7,"N",(SUM(AL111:AL116)*(1+'Вводные данные'!$E$296)))</f>
        <v>N</v>
      </c>
      <c r="AM43" s="252" t="str">
        <f>IF(AM$1&gt;'Вводные данные'!$F$7,"N",(SUM(AM111:AM116)*(1+'Вводные данные'!$E$296)))</f>
        <v>N</v>
      </c>
      <c r="AN43" s="252" t="str">
        <f>IF(AN$1&gt;'Вводные данные'!$F$7,"N",(SUM(AN111:AN116)*(1+'Вводные данные'!$E$296)))</f>
        <v>N</v>
      </c>
      <c r="AO43" s="252" t="str">
        <f>IF(AO$1&gt;'Вводные данные'!$F$7,"N",(SUM(AO111:AO116)*(1+'Вводные данные'!$E$296)))</f>
        <v>N</v>
      </c>
      <c r="AP43" s="252" t="str">
        <f>IF(AP$1&gt;'Вводные данные'!$F$7,"N",(SUM(AP111:AP116)*(1+'Вводные данные'!$E$296)))</f>
        <v>N</v>
      </c>
      <c r="AQ43" s="252" t="str">
        <f>IF(AQ$1&gt;'Вводные данные'!$F$7,"N",(SUM(AQ111:AQ116)*(1+'Вводные данные'!$E$296)))</f>
        <v>N</v>
      </c>
      <c r="AR43" s="252" t="str">
        <f>IF(AR$1&gt;'Вводные данные'!$F$7,"N",(SUM(AR111:AR116)*(1+'Вводные данные'!$E$296)))</f>
        <v>N</v>
      </c>
      <c r="AS43" s="252" t="str">
        <f>IF(AS$1&gt;'Вводные данные'!$F$7,"N",(SUM(AS111:AS116)*(1+'Вводные данные'!$E$296)))</f>
        <v>N</v>
      </c>
      <c r="AT43" s="252" t="str">
        <f>IF(AT$1&gt;'Вводные данные'!$F$7,"N",(SUM(AT111:AT116)*(1+'Вводные данные'!$E$296)))</f>
        <v>N</v>
      </c>
      <c r="AU43" s="252" t="str">
        <f>IF(AU$1&gt;'Вводные данные'!$F$7,"N",(SUM(AU111:AU116)*(1+'Вводные данные'!$E$296)))</f>
        <v>N</v>
      </c>
      <c r="AV43" s="252" t="str">
        <f>IF(AV$1&gt;'Вводные данные'!$F$7,"N",(SUM(AV111:AV116)*(1+'Вводные данные'!$E$296)))</f>
        <v>N</v>
      </c>
      <c r="AW43" s="252" t="str">
        <f>IF(AW$1&gt;'Вводные данные'!$F$7,"N",(SUM(AW111:AW116)*(1+'Вводные данные'!$E$296)))</f>
        <v>N</v>
      </c>
      <c r="AX43" s="252" t="str">
        <f>IF(AX$1&gt;'Вводные данные'!$F$7,"N",(SUM(AX111:AX116)*(1+'Вводные данные'!$E$296)))</f>
        <v>N</v>
      </c>
      <c r="AY43" s="252" t="str">
        <f>IF(AY$1&gt;'Вводные данные'!$F$7,"N",(SUM(AY111:AY116)*(1+'Вводные данные'!$E$296)))</f>
        <v>N</v>
      </c>
      <c r="AZ43" s="252" t="str">
        <f>IF(AZ$1&gt;'Вводные данные'!$F$7,"N",(SUM(AZ111:AZ116)*(1+'Вводные данные'!$E$296)))</f>
        <v>N</v>
      </c>
      <c r="BA43" s="252" t="str">
        <f>IF(BA$1&gt;'Вводные данные'!$F$7,"N",(SUM(BA111:BA116)*(1+'Вводные данные'!$E$296)))</f>
        <v>N</v>
      </c>
      <c r="BB43" s="252" t="str">
        <f>IF(BB$1&gt;'Вводные данные'!$F$7,"N",(SUM(BB111:BB116)*(1+'Вводные данные'!$E$296)))</f>
        <v>N</v>
      </c>
      <c r="BC43" s="252" t="str">
        <f>IF(BC$1&gt;'Вводные данные'!$F$7,"N",(SUM(BC111:BC116)*(1+'Вводные данные'!$E$296)))</f>
        <v>N</v>
      </c>
      <c r="BD43" s="252" t="str">
        <f>IF(BD$1&gt;'Вводные данные'!$F$7,"N",(SUM(BD111:BD116)*(1+'Вводные данные'!$E$296)))</f>
        <v>N</v>
      </c>
      <c r="BE43" s="252" t="str">
        <f>IF(BE$1&gt;'Вводные данные'!$F$7,"N",(SUM(BE111:BE116)*(1+'Вводные данные'!$E$296)))</f>
        <v>N</v>
      </c>
      <c r="BF43" s="252" t="str">
        <f>IF(BF$1&gt;'Вводные данные'!$F$7,"N",(SUM(BF111:BF116)*(1+'Вводные данные'!$E$296)))</f>
        <v>N</v>
      </c>
      <c r="BG43" s="252" t="str">
        <f>IF(BG$1&gt;'Вводные данные'!$F$7,"N",(SUM(BG111:BG116)*(1+'Вводные данные'!$E$296)))</f>
        <v>N</v>
      </c>
      <c r="BH43" s="252" t="str">
        <f>IF(BH$1&gt;'Вводные данные'!$F$7,"N",(SUM(BH111:BH116)*(1+'Вводные данные'!$E$296)))</f>
        <v>N</v>
      </c>
      <c r="BI43" s="252" t="str">
        <f>IF(BI$1&gt;'Вводные данные'!$F$7,"N",(SUM(BI111:BI116)*(1+'Вводные данные'!$E$296)))</f>
        <v>N</v>
      </c>
      <c r="BJ43" s="252" t="str">
        <f>IF(BJ$1&gt;'Вводные данные'!$F$7,"N",(SUM(BJ111:BJ116)*(1+'Вводные данные'!$E$296)))</f>
        <v>N</v>
      </c>
      <c r="BK43" s="252" t="str">
        <f>IF(BK$1&gt;'Вводные данные'!$F$7,"N",(SUM(BK111:BK116)*(1+'Вводные данные'!$E$296)))</f>
        <v>N</v>
      </c>
      <c r="BL43" s="252" t="str">
        <f>IF(BL$1&gt;'Вводные данные'!$F$7,"N",(SUM(BL111:BL116)*(1+'Вводные данные'!$E$296)))</f>
        <v>N</v>
      </c>
      <c r="BM43" s="252" t="str">
        <f>IF(BM$1&gt;'Вводные данные'!$F$7,"N",(SUM(BM111:BM116)*(1+'Вводные данные'!$E$296)))</f>
        <v>N</v>
      </c>
      <c r="BN43" s="252" t="str">
        <f>IF(BN$1&gt;'Вводные данные'!$F$7,"N",(SUM(BN111:BN116)*(1+'Вводные данные'!$E$296)))</f>
        <v>N</v>
      </c>
      <c r="BO43" s="252" t="str">
        <f>IF(BO$1&gt;'Вводные данные'!$F$7,"N",(SUM(BO111:BO116)*(1+'Вводные данные'!$E$296)))</f>
        <v>N</v>
      </c>
      <c r="BP43" s="252" t="str">
        <f>IF(BP$1&gt;'Вводные данные'!$F$7,"N",(SUM(BP111:BP116)*(1+'Вводные данные'!$E$296)))</f>
        <v>N</v>
      </c>
      <c r="BQ43" s="252" t="str">
        <f>IF(BQ$1&gt;'Вводные данные'!$F$7,"N",(SUM(BQ111:BQ116)*(1+'Вводные данные'!$E$296)))</f>
        <v>N</v>
      </c>
      <c r="BR43" s="252" t="str">
        <f>IF(BR$1&gt;'Вводные данные'!$F$7,"N",(SUM(BR111:BR116)*(1+'Вводные данные'!$E$296)))</f>
        <v>N</v>
      </c>
      <c r="BS43" s="252" t="str">
        <f>IF(BS$1&gt;'Вводные данные'!$F$7,"N",(SUM(BS111:BS116)*(1+'Вводные данные'!$E$296)))</f>
        <v>N</v>
      </c>
      <c r="BT43" s="252" t="str">
        <f>IF(BT$1&gt;'Вводные данные'!$F$7,"N",(SUM(BT111:BT116)*(1+'Вводные данные'!$E$296)))</f>
        <v>N</v>
      </c>
      <c r="BU43" s="252" t="str">
        <f>IF(BU$1&gt;'Вводные данные'!$F$7,"N",(SUM(BU111:BU116)*(1+'Вводные данные'!$E$296)))</f>
        <v>N</v>
      </c>
      <c r="BV43" s="252" t="str">
        <f>IF(BV$1&gt;'Вводные данные'!$F$7,"N",(SUM(BV111:BV116)*(1+'Вводные данные'!$E$296)))</f>
        <v>N</v>
      </c>
      <c r="BW43" s="252" t="str">
        <f>IF(BW$1&gt;'Вводные данные'!$F$7,"N",(SUM(BW111:BW116)*(1+'Вводные данные'!$E$296)))</f>
        <v>N</v>
      </c>
      <c r="BX43" s="252" t="str">
        <f>IF(BX$1&gt;'Вводные данные'!$F$7,"N",(SUM(BX111:BX116)*(1+'Вводные данные'!$E$296)))</f>
        <v>N</v>
      </c>
      <c r="BY43" s="252" t="str">
        <f>IF(BY$1&gt;'Вводные данные'!$F$7,"N",(SUM(BY111:BY116)*(1+'Вводные данные'!$E$296)))</f>
        <v>N</v>
      </c>
      <c r="BZ43" s="252" t="str">
        <f>IF(BZ$1&gt;'Вводные данные'!$F$7,"N",(SUM(BZ111:BZ116)*(1+'Вводные данные'!$E$296)))</f>
        <v>N</v>
      </c>
      <c r="CA43" s="252" t="str">
        <f>IF(CA$1&gt;'Вводные данные'!$F$7,"N",(SUM(CA111:CA116)*(1+'Вводные данные'!$E$296)))</f>
        <v>N</v>
      </c>
      <c r="CB43" s="252" t="str">
        <f>IF(CB$1&gt;'Вводные данные'!$F$7,"N",(SUM(CB111:CB116)*(1+'Вводные данные'!$E$296)))</f>
        <v>N</v>
      </c>
      <c r="CC43" s="252" t="str">
        <f>IF(CC$1&gt;'Вводные данные'!$F$7,"N",(SUM(CC111:CC116)*(1+'Вводные данные'!$E$296)))</f>
        <v>N</v>
      </c>
      <c r="CD43" s="252" t="str">
        <f>IF(CD$1&gt;'Вводные данные'!$F$7,"N",(SUM(CD111:CD116)*(1+'Вводные данные'!$E$296)))</f>
        <v>N</v>
      </c>
      <c r="CE43" s="252" t="str">
        <f>IF(CE$1&gt;'Вводные данные'!$F$7,"N",(SUM(CE111:CE116)*(1+'Вводные данные'!$E$296)))</f>
        <v>N</v>
      </c>
      <c r="CF43" s="252" t="str">
        <f>IF(CF$1&gt;'Вводные данные'!$F$7,"N",(SUM(CF111:CF116)*(1+'Вводные данные'!$E$296)))</f>
        <v>N</v>
      </c>
      <c r="CG43" s="252" t="str">
        <f>IF(CG$1&gt;'Вводные данные'!$F$7,"N",(SUM(CG111:CG116)*(1+'Вводные данные'!$E$296)))</f>
        <v>N</v>
      </c>
      <c r="CH43" s="252" t="str">
        <f>IF(CH$1&gt;'Вводные данные'!$F$7,"N",(SUM(CH111:CH116)*(1+'Вводные данные'!$E$296)))</f>
        <v>N</v>
      </c>
      <c r="CI43" s="252" t="str">
        <f>IF(CI$1&gt;'Вводные данные'!$F$7,"N",(SUM(CI111:CI116)*(1+'Вводные данные'!$E$296)))</f>
        <v>N</v>
      </c>
      <c r="CJ43" s="252" t="str">
        <f>IF(CJ$1&gt;'Вводные данные'!$F$7,"N",(SUM(CJ111:CJ116)*(1+'Вводные данные'!$E$296)))</f>
        <v>N</v>
      </c>
      <c r="CK43" s="252" t="str">
        <f>IF(CK$1&gt;'Вводные данные'!$F$7,"N",(SUM(CK111:CK116)*(1+'Вводные данные'!$E$296)))</f>
        <v>N</v>
      </c>
      <c r="CL43" s="252" t="str">
        <f>IF(CL$1&gt;'Вводные данные'!$F$7,"N",(SUM(CL111:CL116)*(1+'Вводные данные'!$E$296)))</f>
        <v>N</v>
      </c>
      <c r="CM43" s="252" t="str">
        <f>IF(CM$1&gt;'Вводные данные'!$F$7,"N",(SUM(CM111:CM116)*(1+'Вводные данные'!$E$296)))</f>
        <v>N</v>
      </c>
      <c r="CN43" s="252" t="str">
        <f>IF(CN$1&gt;'Вводные данные'!$F$7,"N",(SUM(CN111:CN116)*(1+'Вводные данные'!$E$296)))</f>
        <v>N</v>
      </c>
      <c r="CO43" s="252" t="str">
        <f>IF(CO$1&gt;'Вводные данные'!$F$7,"N",(SUM(CO111:CO116)*(1+'Вводные данные'!$E$296)))</f>
        <v>N</v>
      </c>
      <c r="CP43" s="252" t="str">
        <f>IF(CP$1&gt;'Вводные данные'!$F$7,"N",(SUM(CP111:CP116)*(1+'Вводные данные'!$E$296)))</f>
        <v>N</v>
      </c>
      <c r="CQ43" s="252" t="str">
        <f>IF(CQ$1&gt;'Вводные данные'!$F$7,"N",(SUM(CQ111:CQ116)*(1+'Вводные данные'!$E$296)))</f>
        <v>N</v>
      </c>
      <c r="CR43" s="252" t="str">
        <f>IF(CR$1&gt;'Вводные данные'!$F$7,"N",(SUM(CR111:CR116)*(1+'Вводные данные'!$E$296)))</f>
        <v>N</v>
      </c>
      <c r="CS43" s="252" t="str">
        <f>IF(CS$1&gt;'Вводные данные'!$F$7,"N",(SUM(CS111:CS116)*(1+'Вводные данные'!$E$296)))</f>
        <v>N</v>
      </c>
      <c r="CT43" s="252" t="str">
        <f>IF(CT$1&gt;'Вводные данные'!$F$7,"N",(SUM(CT111:CT116)*(1+'Вводные данные'!$E$296)))</f>
        <v>N</v>
      </c>
      <c r="CU43" s="252" t="str">
        <f>IF(CU$1&gt;'Вводные данные'!$F$7,"N",(SUM(CU111:CU116)*(1+'Вводные данные'!$E$296)))</f>
        <v>N</v>
      </c>
      <c r="CV43" s="252" t="str">
        <f>IF(CV$1&gt;'Вводные данные'!$F$7,"N",(SUM(CV111:CV116)*(1+'Вводные данные'!$E$296)))</f>
        <v>N</v>
      </c>
      <c r="CW43" s="252" t="str">
        <f>IF(CW$1&gt;'Вводные данные'!$F$7,"N",(SUM(CW111:CW116)*(1+'Вводные данные'!$E$296)))</f>
        <v>N</v>
      </c>
      <c r="CX43" s="252" t="str">
        <f>IF(CX$1&gt;'Вводные данные'!$F$7,"N",(SUM(CX111:CX116)*(1+'Вводные данные'!$E$296)))</f>
        <v>N</v>
      </c>
      <c r="CY43" s="252" t="str">
        <f>IF(CY$1&gt;'Вводные данные'!$F$7,"N",(SUM(CY111:CY116)*(1+'Вводные данные'!$E$296)))</f>
        <v>N</v>
      </c>
      <c r="CZ43" s="252" t="str">
        <f>IF(CZ$1&gt;'Вводные данные'!$F$7,"N",(SUM(CZ111:CZ116)*(1+'Вводные данные'!$E$296)))</f>
        <v>N</v>
      </c>
      <c r="DA43" s="252" t="str">
        <f>IF(DA$1&gt;'Вводные данные'!$F$7,"N",(SUM(DA111:DA116)*(1+'Вводные данные'!$E$296)))</f>
        <v>N</v>
      </c>
      <c r="DB43" s="252" t="str">
        <f>IF(DB$1&gt;'Вводные данные'!$F$7,"N",(SUM(DB111:DB116)*(1+'Вводные данные'!$E$296)))</f>
        <v>N</v>
      </c>
      <c r="DC43" s="252" t="str">
        <f>IF(DC$1&gt;'Вводные данные'!$F$7,"N",(SUM(DC111:DC116)*(1+'Вводные данные'!$E$296)))</f>
        <v>N</v>
      </c>
      <c r="DD43" s="252" t="str">
        <f>IF(DD$1&gt;'Вводные данные'!$F$7,"N",(SUM(DD111:DD116)*(1+'Вводные данные'!$E$296)))</f>
        <v>N</v>
      </c>
      <c r="DE43" s="252" t="str">
        <f>IF(DE$1&gt;'Вводные данные'!$F$7,"N",(SUM(DE111:DE116)*(1+'Вводные данные'!$E$296)))</f>
        <v>N</v>
      </c>
      <c r="DF43" s="252" t="str">
        <f>IF(DF$1&gt;'Вводные данные'!$F$7,"N",(SUM(DF111:DF116)*(1+'Вводные данные'!$E$296)))</f>
        <v>N</v>
      </c>
      <c r="DG43" s="252" t="str">
        <f>IF(DG$1&gt;'Вводные данные'!$F$7,"N",(SUM(DG111:DG116)*(1+'Вводные данные'!$E$296)))</f>
        <v>N</v>
      </c>
      <c r="DH43" s="252" t="str">
        <f>IF(DH$1&gt;'Вводные данные'!$F$7,"N",(SUM(DH111:DH116)*(1+'Вводные данные'!$E$296)))</f>
        <v>N</v>
      </c>
      <c r="DI43" s="252" t="str">
        <f>IF(DI$1&gt;'Вводные данные'!$F$7,"N",(SUM(DI111:DI116)*(1+'Вводные данные'!$E$296)))</f>
        <v>N</v>
      </c>
      <c r="DJ43" s="252" t="str">
        <f>IF(DJ$1&gt;'Вводные данные'!$F$7,"N",(SUM(DJ111:DJ116)*(1+'Вводные данные'!$E$296)))</f>
        <v>N</v>
      </c>
      <c r="DK43" s="252" t="str">
        <f>IF(DK$1&gt;'Вводные данные'!$F$7,"N",(SUM(DK111:DK116)*(1+'Вводные данные'!$E$296)))</f>
        <v>N</v>
      </c>
      <c r="DL43" s="252" t="str">
        <f>IF(DL$1&gt;'Вводные данные'!$F$7,"N",(SUM(DL111:DL116)*(1+'Вводные данные'!$E$296)))</f>
        <v>N</v>
      </c>
      <c r="DM43" s="252" t="str">
        <f>IF(DM$1&gt;'Вводные данные'!$F$7,"N",(SUM(DM111:DM116)*(1+'Вводные данные'!$E$296)))</f>
        <v>N</v>
      </c>
      <c r="DN43" s="252" t="str">
        <f>IF(DN$1&gt;'Вводные данные'!$F$7,"N",(SUM(DN111:DN116)*(1+'Вводные данные'!$E$296)))</f>
        <v>N</v>
      </c>
      <c r="DO43" s="252" t="str">
        <f>IF(DO$1&gt;'Вводные данные'!$F$7,"N",(SUM(DO111:DO116)*(1+'Вводные данные'!$E$296)))</f>
        <v>N</v>
      </c>
      <c r="DP43" s="252" t="str">
        <f>IF(DP$1&gt;'Вводные данные'!$F$7,"N",(SUM(DP111:DP116)*(1+'Вводные данные'!$E$296)))</f>
        <v>N</v>
      </c>
      <c r="DQ43" s="252" t="str">
        <f>IF(DQ$1&gt;'Вводные данные'!$F$7,"N",(SUM(DQ111:DQ116)*(1+'Вводные данные'!$E$296)))</f>
        <v>N</v>
      </c>
      <c r="DR43" s="252" t="str">
        <f>IF(DR$1&gt;'Вводные данные'!$F$7,"N",(SUM(DR111:DR116)*(1+'Вводные данные'!$E$296)))</f>
        <v>N</v>
      </c>
      <c r="DS43" s="252" t="str">
        <f>IF(DS$1&gt;'Вводные данные'!$F$7,"N",(SUM(DS111:DS116)*(1+'Вводные данные'!$E$296)))</f>
        <v>N</v>
      </c>
      <c r="DT43" s="252" t="str">
        <f>IF(DT$1&gt;'Вводные данные'!$F$7,"N",(SUM(DT111:DT116)*(1+'Вводные данные'!$E$296)))</f>
        <v>N</v>
      </c>
      <c r="DU43" s="252" t="str">
        <f>IF(DU$1&gt;'Вводные данные'!$F$7,"N",(SUM(DU111:DU116)*(1+'Вводные данные'!$E$296)))</f>
        <v>N</v>
      </c>
      <c r="DV43" s="252" t="str">
        <f>IF(DV$1&gt;'Вводные данные'!$F$7,"N",(SUM(DV111:DV116)*(1+'Вводные данные'!$E$296)))</f>
        <v>N</v>
      </c>
      <c r="DW43" s="252" t="str">
        <f>IF(DW$1&gt;'Вводные данные'!$F$7,"N",(SUM(DW111:DW116)*(1+'Вводные данные'!$E$296)))</f>
        <v>N</v>
      </c>
      <c r="DX43" s="252" t="str">
        <f>IF(DX$1&gt;'Вводные данные'!$F$7,"N",(SUM(DX111:DX116)*(1+'Вводные данные'!$E$296)))</f>
        <v>N</v>
      </c>
      <c r="DY43" s="252" t="str">
        <f>IF(DY$1&gt;'Вводные данные'!$F$7,"N",(SUM(DY111:DY116)*(1+'Вводные данные'!$E$296)))</f>
        <v>N</v>
      </c>
      <c r="DZ43" s="252" t="str">
        <f>IF(DZ$1&gt;'Вводные данные'!$F$7,"N",(SUM(DZ111:DZ116)*(1+'Вводные данные'!$E$296)))</f>
        <v>N</v>
      </c>
      <c r="EA43" s="252" t="str">
        <f>IF(EA$1&gt;'Вводные данные'!$F$7,"N",(SUM(EA111:EA116)*(1+'Вводные данные'!$E$296)))</f>
        <v>N</v>
      </c>
      <c r="EB43" s="252" t="str">
        <f>IF(EB$1&gt;'Вводные данные'!$F$7,"N",(SUM(EB111:EB116)*(1+'Вводные данные'!$E$296)))</f>
        <v>N</v>
      </c>
      <c r="EC43" s="252" t="str">
        <f>IF(EC$1&gt;'Вводные данные'!$F$7,"N",(SUM(EC111:EC116)*(1+'Вводные данные'!$E$296)))</f>
        <v>N</v>
      </c>
      <c r="ED43" s="252" t="str">
        <f>IF(ED$1&gt;'Вводные данные'!$F$7,"N",(SUM(ED111:ED116)*(1+'Вводные данные'!$E$296)))</f>
        <v>N</v>
      </c>
      <c r="EE43" s="252" t="str">
        <f>IF(EE$1&gt;'Вводные данные'!$F$7,"N",(SUM(EE111:EE116)*(1+'Вводные данные'!$E$296)))</f>
        <v>N</v>
      </c>
      <c r="EF43" s="252" t="str">
        <f>IF(EF$1&gt;'Вводные данные'!$F$7,"N",(SUM(EF111:EF116)*(1+'Вводные данные'!$E$296)))</f>
        <v>N</v>
      </c>
      <c r="EG43" s="252" t="str">
        <f>IF(EG$1&gt;'Вводные данные'!$F$7,"N",(SUM(EG111:EG116)*(1+'Вводные данные'!$E$296)))</f>
        <v>N</v>
      </c>
      <c r="EH43" s="252" t="str">
        <f>IF(EH$1&gt;'Вводные данные'!$F$7,"N",(SUM(EH111:EH116)*(1+'Вводные данные'!$E$296)))</f>
        <v>N</v>
      </c>
      <c r="EI43" s="252" t="str">
        <f>IF(EI$1&gt;'Вводные данные'!$F$7,"N",(SUM(EI111:EI116)*(1+'Вводные данные'!$E$296)))</f>
        <v>N</v>
      </c>
      <c r="EJ43" s="252" t="str">
        <f>IF(EJ$1&gt;'Вводные данные'!$F$7,"N",(SUM(EJ111:EJ116)*(1+'Вводные данные'!$E$296)))</f>
        <v>N</v>
      </c>
      <c r="EK43" s="252" t="str">
        <f>IF(EK$1&gt;'Вводные данные'!$F$7,"N",(SUM(EK111:EK116)*(1+'Вводные данные'!$E$296)))</f>
        <v>N</v>
      </c>
      <c r="EL43" s="252" t="str">
        <f>IF(EL$1&gt;'Вводные данные'!$F$7,"N",(SUM(EL111:EL116)*(1+'Вводные данные'!$E$296)))</f>
        <v>N</v>
      </c>
      <c r="EM43" s="252" t="str">
        <f>IF(EM$1&gt;'Вводные данные'!$F$7,"N",(SUM(EM111:EM116)*(1+'Вводные данные'!$E$296)))</f>
        <v>N</v>
      </c>
      <c r="EN43" s="252" t="str">
        <f>IF(EN$1&gt;'Вводные данные'!$F$7,"N",(SUM(EN111:EN116)*(1+'Вводные данные'!$E$296)))</f>
        <v>N</v>
      </c>
      <c r="EO43" s="252" t="str">
        <f>IF(EO$1&gt;'Вводные данные'!$F$7,"N",(SUM(EO111:EO116)*(1+'Вводные данные'!$E$296)))</f>
        <v>N</v>
      </c>
      <c r="EP43" s="252" t="str">
        <f>IF(EP$1&gt;'Вводные данные'!$F$7,"N",(SUM(EP111:EP116)*(1+'Вводные данные'!$E$296)))</f>
        <v>N</v>
      </c>
      <c r="EQ43" s="252" t="str">
        <f>IF(EQ$1&gt;'Вводные данные'!$F$7,"N",(SUM(EQ111:EQ116)*(1+'Вводные данные'!$E$296)))</f>
        <v>N</v>
      </c>
      <c r="ER43" s="252" t="str">
        <f>IF(ER$1&gt;'Вводные данные'!$F$7,"N",(SUM(ER111:ER116)*(1+'Вводные данные'!$E$296)))</f>
        <v>N</v>
      </c>
      <c r="ES43" s="252" t="str">
        <f>IF(ES$1&gt;'Вводные данные'!$F$7,"N",(SUM(ES111:ES116)*(1+'Вводные данные'!$E$296)))</f>
        <v>N</v>
      </c>
      <c r="ET43" s="252" t="str">
        <f>IF(ET$1&gt;'Вводные данные'!$F$7,"N",(SUM(ET111:ET116)*(1+'Вводные данные'!$E$296)))</f>
        <v>N</v>
      </c>
      <c r="EU43" s="252" t="str">
        <f>IF(EU$1&gt;'Вводные данные'!$F$7,"N",(SUM(EU111:EU116)*(1+'Вводные данные'!$E$296)))</f>
        <v>N</v>
      </c>
      <c r="EV43" s="252" t="str">
        <f>IF(EV$1&gt;'Вводные данные'!$F$7,"N",(SUM(EV111:EV116)*(1+'Вводные данные'!$E$296)))</f>
        <v>N</v>
      </c>
      <c r="EW43" s="252" t="str">
        <f>IF(EW$1&gt;'Вводные данные'!$F$7,"N",(SUM(EW111:EW116)*(1+'Вводные данные'!$E$296)))</f>
        <v>N</v>
      </c>
    </row>
    <row r="44" spans="2:153" s="64" customFormat="1" ht="15" customHeight="1" x14ac:dyDescent="0.25">
      <c r="B44" s="343" t="s">
        <v>255</v>
      </c>
      <c r="C44" s="249">
        <f t="shared" ref="C44:C81" si="5">SUM(D44:EW44)</f>
        <v>0</v>
      </c>
      <c r="D44" s="249">
        <f>IF(D1&gt;'Вводные данные'!$F$7,"N",(D5*(1+'Вводные данные'!$E$297)*'Вводные данные'!$G$207))</f>
        <v>0</v>
      </c>
      <c r="E44" s="249">
        <f>IF(E1&gt;'Вводные данные'!$F$7,"N",(E5*(1+'Вводные данные'!$E$297)*'Вводные данные'!$G$207))</f>
        <v>0</v>
      </c>
      <c r="F44" s="249">
        <f>IF(F1&gt;'Вводные данные'!$F$7,"N",(F5*(1+'Вводные данные'!$E$297)*'Вводные данные'!$G$207))</f>
        <v>0</v>
      </c>
      <c r="G44" s="249">
        <f>IF(G1&gt;'Вводные данные'!$F$7,"N",(G5*(1+'Вводные данные'!$E$297)*'Вводные данные'!$G$207))</f>
        <v>0</v>
      </c>
      <c r="H44" s="249">
        <f>IF(H1&gt;'Вводные данные'!$F$7,"N",(H5*(1+'Вводные данные'!$E$297)*'Вводные данные'!$G$207))</f>
        <v>0</v>
      </c>
      <c r="I44" s="249">
        <f>IF(I1&gt;'Вводные данные'!$F$7,"N",(I5*(1+'Вводные данные'!$E$297)*'Вводные данные'!$G$207))</f>
        <v>0</v>
      </c>
      <c r="J44" s="249">
        <f>IF(J1&gt;'Вводные данные'!$F$7,"N",(J5*(1+'Вводные данные'!$E$297)*'Вводные данные'!$G$207))</f>
        <v>0</v>
      </c>
      <c r="K44" s="249">
        <f>IF(K1&gt;'Вводные данные'!$F$7,"N",(K5*(1+'Вводные данные'!$E$297)*'Вводные данные'!$G$207))</f>
        <v>0</v>
      </c>
      <c r="L44" s="249">
        <f>IF(L1&gt;'Вводные данные'!$F$7,"N",(L5*(1+'Вводные данные'!$E$297)*'Вводные данные'!$G$207))</f>
        <v>0</v>
      </c>
      <c r="M44" s="264">
        <f>IF(M1&gt;'Вводные данные'!$F$7,"N",(M5*(1+'Вводные данные'!$E$297)*'Вводные данные'!$G$207))</f>
        <v>0</v>
      </c>
      <c r="N44" s="264">
        <f>IF(N1&gt;'Вводные данные'!$F$7,"N",(N5*(1+'Вводные данные'!$E$297)*'Вводные данные'!$G$207))</f>
        <v>0</v>
      </c>
      <c r="O44" s="264">
        <f>IF(O1&gt;'Вводные данные'!$F$7,"N",(O5*(1+'Вводные данные'!$E$297)*'Вводные данные'!$G$207))</f>
        <v>0</v>
      </c>
      <c r="P44" s="264">
        <f>IF(P1&gt;'Вводные данные'!$F$7,"N",(P5*(1+'Вводные данные'!$E$297)*'Вводные данные'!$G$207))</f>
        <v>0</v>
      </c>
      <c r="Q44" s="264">
        <f>IF(Q1&gt;'Вводные данные'!$F$7,"N",(Q5*(1+'Вводные данные'!$E$297)*'Вводные данные'!$G$207))</f>
        <v>0</v>
      </c>
      <c r="R44" s="264">
        <f>IF(R1&gt;'Вводные данные'!$F$7,"N",(R5*(1+'Вводные данные'!$E$297)*'Вводные данные'!$G$207))</f>
        <v>0</v>
      </c>
      <c r="S44" s="264">
        <f>IF(S1&gt;'Вводные данные'!$F$7,"N",(S5*(1+'Вводные данные'!$E$297)*'Вводные данные'!$G$207))</f>
        <v>0</v>
      </c>
      <c r="T44" s="264">
        <f>IF(T1&gt;'Вводные данные'!$F$7,"N",(T5*(1+'Вводные данные'!$E$297)*'Вводные данные'!$G$207))</f>
        <v>0</v>
      </c>
      <c r="U44" s="264">
        <f>IF(U1&gt;'Вводные данные'!$F$7,"N",(U5*(1+'Вводные данные'!$E$297)*'Вводные данные'!$G$207))</f>
        <v>0</v>
      </c>
      <c r="V44" s="264">
        <f>IF(V1&gt;'Вводные данные'!$F$7,"N",(V5*(1+'Вводные данные'!$E$297)*'Вводные данные'!$G$207))</f>
        <v>0</v>
      </c>
      <c r="W44" s="264">
        <f>IF(W1&gt;'Вводные данные'!$F$7,"N",(W5*(1+'Вводные данные'!$E$297)*'Вводные данные'!$G$207))</f>
        <v>0</v>
      </c>
      <c r="X44" s="264" t="str">
        <f>IF(X1&gt;'Вводные данные'!$F$7,"N",(X5*(1+'Вводные данные'!$E$297)*'Вводные данные'!$G$207))</f>
        <v>N</v>
      </c>
      <c r="Y44" s="264" t="str">
        <f>IF(Y1&gt;'Вводные данные'!$F$7,"N",(Y5*(1+'Вводные данные'!$E$297)*'Вводные данные'!$G$207))</f>
        <v>N</v>
      </c>
      <c r="Z44" s="264" t="str">
        <f>IF(Z1&gt;'Вводные данные'!$F$7,"N",(Z5*(1+'Вводные данные'!$E$297)*'Вводные данные'!$G$207))</f>
        <v>N</v>
      </c>
      <c r="AA44" s="264" t="str">
        <f>IF(AA1&gt;'Вводные данные'!$F$7,"N",(AA5*(1+'Вводные данные'!$E$297)*'Вводные данные'!$G$207))</f>
        <v>N</v>
      </c>
      <c r="AB44" s="264" t="str">
        <f>IF(AB1&gt;'Вводные данные'!$F$7,"N",(AB5*(1+'Вводные данные'!$E$297)*'Вводные данные'!$G$207))</f>
        <v>N</v>
      </c>
      <c r="AC44" s="264" t="str">
        <f>IF(AC1&gt;'Вводные данные'!$F$7,"N",(AC5*(1+'Вводные данные'!$E$297)*'Вводные данные'!$G$207))</f>
        <v>N</v>
      </c>
      <c r="AD44" s="264" t="str">
        <f>IF(AD1&gt;'Вводные данные'!$F$7,"N",(AD5*(1+'Вводные данные'!$E$297)*'Вводные данные'!$G$207))</f>
        <v>N</v>
      </c>
      <c r="AE44" s="264" t="str">
        <f>IF(AE1&gt;'Вводные данные'!$F$7,"N",(AE5*(1+'Вводные данные'!$E$297)*'Вводные данные'!$G$207))</f>
        <v>N</v>
      </c>
      <c r="AF44" s="264" t="str">
        <f>IF(AF1&gt;'Вводные данные'!$F$7,"N",(AF5*(1+'Вводные данные'!$E$297)*'Вводные данные'!$G$207))</f>
        <v>N</v>
      </c>
      <c r="AG44" s="264" t="str">
        <f>IF(AG1&gt;'Вводные данные'!$F$7,"N",(AG5*(1+'Вводные данные'!$E$297)*'Вводные данные'!$G$207))</f>
        <v>N</v>
      </c>
      <c r="AH44" s="264" t="str">
        <f>IF(AH1&gt;'Вводные данные'!$F$7,"N",(AH5*(1+'Вводные данные'!$E$297)*'Вводные данные'!$G$207))</f>
        <v>N</v>
      </c>
      <c r="AI44" s="264" t="str">
        <f>IF(AI1&gt;'Вводные данные'!$F$7,"N",(AI5*(1+'Вводные данные'!$E$297)*'Вводные данные'!$G$207))</f>
        <v>N</v>
      </c>
      <c r="AJ44" s="264" t="str">
        <f>IF(AJ1&gt;'Вводные данные'!$F$7,"N",(AJ5*(1+'Вводные данные'!$E$297)*'Вводные данные'!$G$207))</f>
        <v>N</v>
      </c>
      <c r="AK44" s="264" t="str">
        <f>IF(AK1&gt;'Вводные данные'!$F$7,"N",(AK5*(1+'Вводные данные'!$E$297)*'Вводные данные'!$G$207))</f>
        <v>N</v>
      </c>
      <c r="AL44" s="264" t="str">
        <f>IF(AL1&gt;'Вводные данные'!$F$7,"N",(AL5*(1+'Вводные данные'!$E$297)*'Вводные данные'!$G$207))</f>
        <v>N</v>
      </c>
      <c r="AM44" s="264" t="str">
        <f>IF(AM1&gt;'Вводные данные'!$F$7,"N",(AM5*(1+'Вводные данные'!$E$297)*'Вводные данные'!$G$207))</f>
        <v>N</v>
      </c>
      <c r="AN44" s="264" t="str">
        <f>IF(AN1&gt;'Вводные данные'!$F$7,"N",(AN5*(1+'Вводные данные'!$E$297)*'Вводные данные'!$G$207))</f>
        <v>N</v>
      </c>
      <c r="AO44" s="264" t="str">
        <f>IF(AO1&gt;'Вводные данные'!$F$7,"N",(AO5*(1+'Вводные данные'!$E$297)*'Вводные данные'!$G$207))</f>
        <v>N</v>
      </c>
      <c r="AP44" s="264" t="str">
        <f>IF(AP1&gt;'Вводные данные'!$F$7,"N",(AP5*(1+'Вводные данные'!$E$297)*'Вводные данные'!$G$207))</f>
        <v>N</v>
      </c>
      <c r="AQ44" s="264" t="str">
        <f>IF(AQ1&gt;'Вводные данные'!$F$7,"N",(AQ5*(1+'Вводные данные'!$E$297)*'Вводные данные'!$G$207))</f>
        <v>N</v>
      </c>
      <c r="AR44" s="264" t="str">
        <f>IF(AR1&gt;'Вводные данные'!$F$7,"N",(AR5*(1+'Вводные данные'!$E$297)*'Вводные данные'!$G$207))</f>
        <v>N</v>
      </c>
      <c r="AS44" s="264" t="str">
        <f>IF(AS1&gt;'Вводные данные'!$F$7,"N",(AS5*(1+'Вводные данные'!$E$297)*'Вводные данные'!$G$207))</f>
        <v>N</v>
      </c>
      <c r="AT44" s="264" t="str">
        <f>IF(AT1&gt;'Вводные данные'!$F$7,"N",(AT5*(1+'Вводные данные'!$E$297)*'Вводные данные'!$G$207))</f>
        <v>N</v>
      </c>
      <c r="AU44" s="264" t="str">
        <f>IF(AU1&gt;'Вводные данные'!$F$7,"N",(AU5*(1+'Вводные данные'!$E$297)*'Вводные данные'!$G$207))</f>
        <v>N</v>
      </c>
      <c r="AV44" s="264" t="str">
        <f>IF(AV1&gt;'Вводные данные'!$F$7,"N",(AV5*(1+'Вводные данные'!$E$297)*'Вводные данные'!$G$207))</f>
        <v>N</v>
      </c>
      <c r="AW44" s="264" t="str">
        <f>IF(AW1&gt;'Вводные данные'!$F$7,"N",(AW5*(1+'Вводные данные'!$E$297)*'Вводные данные'!$G$207))</f>
        <v>N</v>
      </c>
      <c r="AX44" s="264" t="str">
        <f>IF(AX1&gt;'Вводные данные'!$F$7,"N",(AX5*(1+'Вводные данные'!$E$297)*'Вводные данные'!$G$207))</f>
        <v>N</v>
      </c>
      <c r="AY44" s="264" t="str">
        <f>IF(AY1&gt;'Вводные данные'!$F$7,"N",(AY5*(1+'Вводные данные'!$E$297)*'Вводные данные'!$G$207))</f>
        <v>N</v>
      </c>
      <c r="AZ44" s="264" t="str">
        <f>IF(AZ1&gt;'Вводные данные'!$F$7,"N",(AZ5*(1+'Вводные данные'!$E$297)*'Вводные данные'!$G$207))</f>
        <v>N</v>
      </c>
      <c r="BA44" s="264" t="str">
        <f>IF(BA1&gt;'Вводные данные'!$F$7,"N",(BA5*(1+'Вводные данные'!$E$297)*'Вводные данные'!$G$207))</f>
        <v>N</v>
      </c>
      <c r="BB44" s="264" t="str">
        <f>IF(BB1&gt;'Вводные данные'!$F$7,"N",(BB5*(1+'Вводные данные'!$E$297)*'Вводные данные'!$G$207))</f>
        <v>N</v>
      </c>
      <c r="BC44" s="264" t="str">
        <f>IF(BC1&gt;'Вводные данные'!$F$7,"N",(BC5*(1+'Вводные данные'!$E$297)*'Вводные данные'!$G$207))</f>
        <v>N</v>
      </c>
      <c r="BD44" s="264" t="str">
        <f>IF(BD1&gt;'Вводные данные'!$F$7,"N",(BD5*(1+'Вводные данные'!$E$297)*'Вводные данные'!$G$207))</f>
        <v>N</v>
      </c>
      <c r="BE44" s="264" t="str">
        <f>IF(BE1&gt;'Вводные данные'!$F$7,"N",(BE5*(1+'Вводные данные'!$E$297)*'Вводные данные'!$G$207))</f>
        <v>N</v>
      </c>
      <c r="BF44" s="264" t="str">
        <f>IF(BF1&gt;'Вводные данные'!$F$7,"N",(BF5*(1+'Вводные данные'!$E$297)*'Вводные данные'!$G$207))</f>
        <v>N</v>
      </c>
      <c r="BG44" s="264" t="str">
        <f>IF(BG1&gt;'Вводные данные'!$F$7,"N",(BG5*(1+'Вводные данные'!$E$297)*'Вводные данные'!$G$207))</f>
        <v>N</v>
      </c>
      <c r="BH44" s="264" t="str">
        <f>IF(BH1&gt;'Вводные данные'!$F$7,"N",(BH5*(1+'Вводные данные'!$E$297)*'Вводные данные'!$G$207))</f>
        <v>N</v>
      </c>
      <c r="BI44" s="264" t="str">
        <f>IF(BI1&gt;'Вводные данные'!$F$7,"N",(BI5*(1+'Вводные данные'!$E$297)*'Вводные данные'!$G$207))</f>
        <v>N</v>
      </c>
      <c r="BJ44" s="264" t="str">
        <f>IF(BJ1&gt;'Вводные данные'!$F$7,"N",(BJ5*(1+'Вводные данные'!$E$297)*'Вводные данные'!$G$207))</f>
        <v>N</v>
      </c>
      <c r="BK44" s="264" t="str">
        <f>IF(BK1&gt;'Вводные данные'!$F$7,"N",(BK5*(1+'Вводные данные'!$E$297)*'Вводные данные'!$G$207))</f>
        <v>N</v>
      </c>
      <c r="BL44" s="264" t="str">
        <f>IF(BL1&gt;'Вводные данные'!$F$7,"N",(BL5*(1+'Вводные данные'!$E$297)*'Вводные данные'!$G$207))</f>
        <v>N</v>
      </c>
      <c r="BM44" s="264" t="str">
        <f>IF(BM1&gt;'Вводные данные'!$F$7,"N",(BM5*(1+'Вводные данные'!$E$297)*'Вводные данные'!$G$207))</f>
        <v>N</v>
      </c>
      <c r="BN44" s="264" t="str">
        <f>IF(BN1&gt;'Вводные данные'!$F$7,"N",(BN5*(1+'Вводные данные'!$E$297)*'Вводные данные'!$G$207))</f>
        <v>N</v>
      </c>
      <c r="BO44" s="264" t="str">
        <f>IF(BO1&gt;'Вводные данные'!$F$7,"N",(BO5*(1+'Вводные данные'!$E$297)*'Вводные данные'!$G$207))</f>
        <v>N</v>
      </c>
      <c r="BP44" s="264" t="str">
        <f>IF(BP1&gt;'Вводные данные'!$F$7,"N",(BP5*(1+'Вводные данные'!$E$297)*'Вводные данные'!$G$207))</f>
        <v>N</v>
      </c>
      <c r="BQ44" s="264" t="str">
        <f>IF(BQ1&gt;'Вводные данные'!$F$7,"N",(BQ5*(1+'Вводные данные'!$E$297)*'Вводные данные'!$G$207))</f>
        <v>N</v>
      </c>
      <c r="BR44" s="264" t="str">
        <f>IF(BR1&gt;'Вводные данные'!$F$7,"N",(BR5*(1+'Вводные данные'!$E$297)*'Вводные данные'!$G$207))</f>
        <v>N</v>
      </c>
      <c r="BS44" s="264" t="str">
        <f>IF(BS1&gt;'Вводные данные'!$F$7,"N",(BS5*(1+'Вводные данные'!$E$297)*'Вводные данные'!$G$207))</f>
        <v>N</v>
      </c>
      <c r="BT44" s="264" t="str">
        <f>IF(BT1&gt;'Вводные данные'!$F$7,"N",(BT5*(1+'Вводные данные'!$E$297)*'Вводные данные'!$G$207))</f>
        <v>N</v>
      </c>
      <c r="BU44" s="264" t="str">
        <f>IF(BU1&gt;'Вводные данные'!$F$7,"N",(BU5*(1+'Вводные данные'!$E$297)*'Вводные данные'!$G$207))</f>
        <v>N</v>
      </c>
      <c r="BV44" s="264" t="str">
        <f>IF(BV1&gt;'Вводные данные'!$F$7,"N",(BV5*(1+'Вводные данные'!$E$297)*'Вводные данные'!$G$207))</f>
        <v>N</v>
      </c>
      <c r="BW44" s="264" t="str">
        <f>IF(BW1&gt;'Вводные данные'!$F$7,"N",(BW5*(1+'Вводные данные'!$E$297)*'Вводные данные'!$G$207))</f>
        <v>N</v>
      </c>
      <c r="BX44" s="264" t="str">
        <f>IF(BX1&gt;'Вводные данные'!$F$7,"N",(BX5*(1+'Вводные данные'!$E$297)*'Вводные данные'!$G$207))</f>
        <v>N</v>
      </c>
      <c r="BY44" s="264" t="str">
        <f>IF(BY1&gt;'Вводные данные'!$F$7,"N",(BY5*(1+'Вводные данные'!$E$297)*'Вводные данные'!$G$207))</f>
        <v>N</v>
      </c>
      <c r="BZ44" s="264" t="str">
        <f>IF(BZ1&gt;'Вводные данные'!$F$7,"N",(BZ5*(1+'Вводные данные'!$E$297)*'Вводные данные'!$G$207))</f>
        <v>N</v>
      </c>
      <c r="CA44" s="264" t="str">
        <f>IF(CA1&gt;'Вводные данные'!$F$7,"N",(CA5*(1+'Вводные данные'!$E$297)*'Вводные данные'!$G$207))</f>
        <v>N</v>
      </c>
      <c r="CB44" s="264" t="str">
        <f>IF(CB1&gt;'Вводные данные'!$F$7,"N",(CB5*(1+'Вводные данные'!$E$297)*'Вводные данные'!$G$207))</f>
        <v>N</v>
      </c>
      <c r="CC44" s="264" t="str">
        <f>IF(CC1&gt;'Вводные данные'!$F$7,"N",(CC5*(1+'Вводные данные'!$E$297)*'Вводные данные'!$G$207))</f>
        <v>N</v>
      </c>
      <c r="CD44" s="264" t="str">
        <f>IF(CD1&gt;'Вводные данные'!$F$7,"N",(CD5*(1+'Вводные данные'!$E$297)*'Вводные данные'!$G$207))</f>
        <v>N</v>
      </c>
      <c r="CE44" s="264" t="str">
        <f>IF(CE1&gt;'Вводные данные'!$F$7,"N",(CE5*(1+'Вводные данные'!$E$297)*'Вводные данные'!$G$207))</f>
        <v>N</v>
      </c>
      <c r="CF44" s="264" t="str">
        <f>IF(CF1&gt;'Вводные данные'!$F$7,"N",(CF5*(1+'Вводные данные'!$E$297)*'Вводные данные'!$G$207))</f>
        <v>N</v>
      </c>
      <c r="CG44" s="264" t="str">
        <f>IF(CG1&gt;'Вводные данные'!$F$7,"N",(CG5*(1+'Вводные данные'!$E$297)*'Вводные данные'!$G$207))</f>
        <v>N</v>
      </c>
      <c r="CH44" s="264" t="str">
        <f>IF(CH1&gt;'Вводные данные'!$F$7,"N",(CH5*(1+'Вводные данные'!$E$297)*'Вводные данные'!$G$207))</f>
        <v>N</v>
      </c>
      <c r="CI44" s="264" t="str">
        <f>IF(CI1&gt;'Вводные данные'!$F$7,"N",(CI5*(1+'Вводные данные'!$E$297)*'Вводные данные'!$G$207))</f>
        <v>N</v>
      </c>
      <c r="CJ44" s="264" t="str">
        <f>IF(CJ1&gt;'Вводные данные'!$F$7,"N",(CJ5*(1+'Вводные данные'!$E$297)*'Вводные данные'!$G$207))</f>
        <v>N</v>
      </c>
      <c r="CK44" s="264" t="str">
        <f>IF(CK1&gt;'Вводные данные'!$F$7,"N",(CK5*(1+'Вводные данные'!$E$297)*'Вводные данные'!$G$207))</f>
        <v>N</v>
      </c>
      <c r="CL44" s="264" t="str">
        <f>IF(CL1&gt;'Вводные данные'!$F$7,"N",(CL5*(1+'Вводные данные'!$E$297)*'Вводные данные'!$G$207))</f>
        <v>N</v>
      </c>
      <c r="CM44" s="264" t="str">
        <f>IF(CM1&gt;'Вводные данные'!$F$7,"N",(CM5*(1+'Вводные данные'!$E$297)*'Вводные данные'!$G$207))</f>
        <v>N</v>
      </c>
      <c r="CN44" s="264" t="str">
        <f>IF(CN1&gt;'Вводные данные'!$F$7,"N",(CN5*(1+'Вводные данные'!$E$297)*'Вводные данные'!$G$207))</f>
        <v>N</v>
      </c>
      <c r="CO44" s="264" t="str">
        <f>IF(CO1&gt;'Вводные данные'!$F$7,"N",(CO5*(1+'Вводные данные'!$E$297)*'Вводные данные'!$G$207))</f>
        <v>N</v>
      </c>
      <c r="CP44" s="264" t="str">
        <f>IF(CP1&gt;'Вводные данные'!$F$7,"N",(CP5*(1+'Вводные данные'!$E$297)*'Вводные данные'!$G$207))</f>
        <v>N</v>
      </c>
      <c r="CQ44" s="264" t="str">
        <f>IF(CQ1&gt;'Вводные данные'!$F$7,"N",(CQ5*(1+'Вводные данные'!$E$297)*'Вводные данные'!$G$207))</f>
        <v>N</v>
      </c>
      <c r="CR44" s="264" t="str">
        <f>IF(CR1&gt;'Вводные данные'!$F$7,"N",(CR5*(1+'Вводные данные'!$E$297)*'Вводные данные'!$G$207))</f>
        <v>N</v>
      </c>
      <c r="CS44" s="264" t="str">
        <f>IF(CS1&gt;'Вводные данные'!$F$7,"N",(CS5*(1+'Вводные данные'!$E$297)*'Вводные данные'!$G$207))</f>
        <v>N</v>
      </c>
      <c r="CT44" s="264" t="str">
        <f>IF(CT1&gt;'Вводные данные'!$F$7,"N",(CT5*(1+'Вводные данные'!$E$297)*'Вводные данные'!$G$207))</f>
        <v>N</v>
      </c>
      <c r="CU44" s="264" t="str">
        <f>IF(CU1&gt;'Вводные данные'!$F$7,"N",(CU5*(1+'Вводные данные'!$E$297)*'Вводные данные'!$G$207))</f>
        <v>N</v>
      </c>
      <c r="CV44" s="264" t="str">
        <f>IF(CV1&gt;'Вводные данные'!$F$7,"N",(CV5*(1+'Вводные данные'!$E$297)*'Вводные данные'!$G$207))</f>
        <v>N</v>
      </c>
      <c r="CW44" s="264" t="str">
        <f>IF(CW1&gt;'Вводные данные'!$F$7,"N",(CW5*(1+'Вводные данные'!$E$297)*'Вводные данные'!$G$207))</f>
        <v>N</v>
      </c>
      <c r="CX44" s="264" t="str">
        <f>IF(CX1&gt;'Вводные данные'!$F$7,"N",(CX5*(1+'Вводные данные'!$E$297)*'Вводные данные'!$G$207))</f>
        <v>N</v>
      </c>
      <c r="CY44" s="264" t="str">
        <f>IF(CY1&gt;'Вводные данные'!$F$7,"N",(CY5*(1+'Вводные данные'!$E$297)*'Вводные данные'!$G$207))</f>
        <v>N</v>
      </c>
      <c r="CZ44" s="264" t="str">
        <f>IF(CZ1&gt;'Вводные данные'!$F$7,"N",(CZ5*(1+'Вводные данные'!$E$297)*'Вводные данные'!$G$207))</f>
        <v>N</v>
      </c>
      <c r="DA44" s="264" t="str">
        <f>IF(DA1&gt;'Вводные данные'!$F$7,"N",(DA5*(1+'Вводные данные'!$E$297)*'Вводные данные'!$G$207))</f>
        <v>N</v>
      </c>
      <c r="DB44" s="264" t="str">
        <f>IF(DB1&gt;'Вводные данные'!$F$7,"N",(DB5*(1+'Вводные данные'!$E$297)*'Вводные данные'!$G$207))</f>
        <v>N</v>
      </c>
      <c r="DC44" s="264" t="str">
        <f>IF(DC1&gt;'Вводные данные'!$F$7,"N",(DC5*(1+'Вводные данные'!$E$297)*'Вводные данные'!$G$207))</f>
        <v>N</v>
      </c>
      <c r="DD44" s="264" t="str">
        <f>IF(DD1&gt;'Вводные данные'!$F$7,"N",(DD5*(1+'Вводные данные'!$E$297)*'Вводные данные'!$G$207))</f>
        <v>N</v>
      </c>
      <c r="DE44" s="264" t="str">
        <f>IF(DE1&gt;'Вводные данные'!$F$7,"N",(DE5*(1+'Вводные данные'!$E$297)*'Вводные данные'!$G$207))</f>
        <v>N</v>
      </c>
      <c r="DF44" s="264" t="str">
        <f>IF(DF1&gt;'Вводные данные'!$F$7,"N",(DF5*(1+'Вводные данные'!$E$297)*'Вводные данные'!$G$207))</f>
        <v>N</v>
      </c>
      <c r="DG44" s="264" t="str">
        <f>IF(DG1&gt;'Вводные данные'!$F$7,"N",(DG5*(1+'Вводные данные'!$E$297)*'Вводные данные'!$G$207))</f>
        <v>N</v>
      </c>
      <c r="DH44" s="264" t="str">
        <f>IF(DH1&gt;'Вводные данные'!$F$7,"N",(DH5*(1+'Вводные данные'!$E$297)*'Вводные данные'!$G$207))</f>
        <v>N</v>
      </c>
      <c r="DI44" s="264" t="str">
        <f>IF(DI1&gt;'Вводные данные'!$F$7,"N",(DI5*(1+'Вводные данные'!$E$297)*'Вводные данные'!$G$207))</f>
        <v>N</v>
      </c>
      <c r="DJ44" s="264" t="str">
        <f>IF(DJ1&gt;'Вводные данные'!$F$7,"N",(DJ5*(1+'Вводные данные'!$E$297)*'Вводные данные'!$G$207))</f>
        <v>N</v>
      </c>
      <c r="DK44" s="264" t="str">
        <f>IF(DK1&gt;'Вводные данные'!$F$7,"N",(DK5*(1+'Вводные данные'!$E$297)*'Вводные данные'!$G$207))</f>
        <v>N</v>
      </c>
      <c r="DL44" s="264" t="str">
        <f>IF(DL1&gt;'Вводные данные'!$F$7,"N",(DL5*(1+'Вводные данные'!$E$297)*'Вводные данные'!$G$207))</f>
        <v>N</v>
      </c>
      <c r="DM44" s="264" t="str">
        <f>IF(DM1&gt;'Вводные данные'!$F$7,"N",(DM5*(1+'Вводные данные'!$E$297)*'Вводные данные'!$G$207))</f>
        <v>N</v>
      </c>
      <c r="DN44" s="264" t="str">
        <f>IF(DN1&gt;'Вводные данные'!$F$7,"N",(DN5*(1+'Вводные данные'!$E$297)*'Вводные данные'!$G$207))</f>
        <v>N</v>
      </c>
      <c r="DO44" s="264" t="str">
        <f>IF(DO1&gt;'Вводные данные'!$F$7,"N",(DO5*(1+'Вводные данные'!$E$297)*'Вводные данные'!$G$207))</f>
        <v>N</v>
      </c>
      <c r="DP44" s="264" t="str">
        <f>IF(DP1&gt;'Вводные данные'!$F$7,"N",(DP5*(1+'Вводные данные'!$E$297)*'Вводные данные'!$G$207))</f>
        <v>N</v>
      </c>
      <c r="DQ44" s="264" t="str">
        <f>IF(DQ1&gt;'Вводные данные'!$F$7,"N",(DQ5*(1+'Вводные данные'!$E$297)*'Вводные данные'!$G$207))</f>
        <v>N</v>
      </c>
      <c r="DR44" s="264" t="str">
        <f>IF(DR1&gt;'Вводные данные'!$F$7,"N",(DR5*(1+'Вводные данные'!$E$297)*'Вводные данные'!$G$207))</f>
        <v>N</v>
      </c>
      <c r="DS44" s="264" t="str">
        <f>IF(DS1&gt;'Вводные данные'!$F$7,"N",(DS5*(1+'Вводные данные'!$E$297)*'Вводные данные'!$G$207))</f>
        <v>N</v>
      </c>
      <c r="DT44" s="264" t="str">
        <f>IF(DT1&gt;'Вводные данные'!$F$7,"N",(DT5*(1+'Вводные данные'!$E$297)*'Вводные данные'!$G$207))</f>
        <v>N</v>
      </c>
      <c r="DU44" s="264" t="str">
        <f>IF(DU1&gt;'Вводные данные'!$F$7,"N",(DU5*(1+'Вводные данные'!$E$297)*'Вводные данные'!$G$207))</f>
        <v>N</v>
      </c>
      <c r="DV44" s="264" t="str">
        <f>IF(DV1&gt;'Вводные данные'!$F$7,"N",(DV5*(1+'Вводные данные'!$E$297)*'Вводные данные'!$G$207))</f>
        <v>N</v>
      </c>
      <c r="DW44" s="264" t="str">
        <f>IF(DW1&gt;'Вводные данные'!$F$7,"N",(DW5*(1+'Вводные данные'!$E$297)*'Вводные данные'!$G$207))</f>
        <v>N</v>
      </c>
      <c r="DX44" s="264" t="str">
        <f>IF(DX1&gt;'Вводные данные'!$F$7,"N",(DX5*(1+'Вводные данные'!$E$297)*'Вводные данные'!$G$207))</f>
        <v>N</v>
      </c>
      <c r="DY44" s="264" t="str">
        <f>IF(DY1&gt;'Вводные данные'!$F$7,"N",(DY5*(1+'Вводные данные'!$E$297)*'Вводные данные'!$G$207))</f>
        <v>N</v>
      </c>
      <c r="DZ44" s="264" t="str">
        <f>IF(DZ1&gt;'Вводные данные'!$F$7,"N",(DZ5*(1+'Вводные данные'!$E$297)*'Вводные данные'!$G$207))</f>
        <v>N</v>
      </c>
      <c r="EA44" s="264" t="str">
        <f>IF(EA1&gt;'Вводные данные'!$F$7,"N",(EA5*(1+'Вводные данные'!$E$297)*'Вводные данные'!$G$207))</f>
        <v>N</v>
      </c>
      <c r="EB44" s="264" t="str">
        <f>IF(EB1&gt;'Вводные данные'!$F$7,"N",(EB5*(1+'Вводные данные'!$E$297)*'Вводные данные'!$G$207))</f>
        <v>N</v>
      </c>
      <c r="EC44" s="264" t="str">
        <f>IF(EC1&gt;'Вводные данные'!$F$7,"N",(EC5*(1+'Вводные данные'!$E$297)*'Вводные данные'!$G$207))</f>
        <v>N</v>
      </c>
      <c r="ED44" s="264" t="str">
        <f>IF(ED1&gt;'Вводные данные'!$F$7,"N",(ED5*(1+'Вводные данные'!$E$297)*'Вводные данные'!$G$207))</f>
        <v>N</v>
      </c>
      <c r="EE44" s="264" t="str">
        <f>IF(EE1&gt;'Вводные данные'!$F$7,"N",(EE5*(1+'Вводные данные'!$E$297)*'Вводные данные'!$G$207))</f>
        <v>N</v>
      </c>
      <c r="EF44" s="264" t="str">
        <f>IF(EF1&gt;'Вводные данные'!$F$7,"N",(EF5*(1+'Вводные данные'!$E$297)*'Вводные данные'!$G$207))</f>
        <v>N</v>
      </c>
      <c r="EG44" s="264" t="str">
        <f>IF(EG1&gt;'Вводные данные'!$F$7,"N",(EG5*(1+'Вводные данные'!$E$297)*'Вводные данные'!$G$207))</f>
        <v>N</v>
      </c>
      <c r="EH44" s="264" t="str">
        <f>IF(EH1&gt;'Вводные данные'!$F$7,"N",(EH5*(1+'Вводные данные'!$E$297)*'Вводные данные'!$G$207))</f>
        <v>N</v>
      </c>
      <c r="EI44" s="264" t="str">
        <f>IF(EI1&gt;'Вводные данные'!$F$7,"N",(EI5*(1+'Вводные данные'!$E$297)*'Вводные данные'!$G$207))</f>
        <v>N</v>
      </c>
      <c r="EJ44" s="264" t="str">
        <f>IF(EJ1&gt;'Вводные данные'!$F$7,"N",(EJ5*(1+'Вводные данные'!$E$297)*'Вводные данные'!$G$207))</f>
        <v>N</v>
      </c>
      <c r="EK44" s="264" t="str">
        <f>IF(EK1&gt;'Вводные данные'!$F$7,"N",(EK5*(1+'Вводные данные'!$E$297)*'Вводные данные'!$G$207))</f>
        <v>N</v>
      </c>
      <c r="EL44" s="264" t="str">
        <f>IF(EL1&gt;'Вводные данные'!$F$7,"N",(EL5*(1+'Вводные данные'!$E$297)*'Вводные данные'!$G$207))</f>
        <v>N</v>
      </c>
      <c r="EM44" s="264" t="str">
        <f>IF(EM1&gt;'Вводные данные'!$F$7,"N",(EM5*(1+'Вводные данные'!$E$297)*'Вводные данные'!$G$207))</f>
        <v>N</v>
      </c>
      <c r="EN44" s="264" t="str">
        <f>IF(EN1&gt;'Вводные данные'!$F$7,"N",(EN5*(1+'Вводные данные'!$E$297)*'Вводные данные'!$G$207))</f>
        <v>N</v>
      </c>
      <c r="EO44" s="264" t="str">
        <f>IF(EO1&gt;'Вводные данные'!$F$7,"N",(EO5*(1+'Вводные данные'!$E$297)*'Вводные данные'!$G$207))</f>
        <v>N</v>
      </c>
      <c r="EP44" s="264" t="str">
        <f>IF(EP1&gt;'Вводные данные'!$F$7,"N",(EP5*(1+'Вводные данные'!$E$297)*'Вводные данные'!$G$207))</f>
        <v>N</v>
      </c>
      <c r="EQ44" s="264" t="str">
        <f>IF(EQ1&gt;'Вводные данные'!$F$7,"N",(EQ5*(1+'Вводные данные'!$E$297)*'Вводные данные'!$G$207))</f>
        <v>N</v>
      </c>
      <c r="ER44" s="264" t="str">
        <f>IF(ER1&gt;'Вводные данные'!$F$7,"N",(ER5*(1+'Вводные данные'!$E$297)*'Вводные данные'!$G$207))</f>
        <v>N</v>
      </c>
      <c r="ES44" s="264" t="str">
        <f>IF(ES1&gt;'Вводные данные'!$F$7,"N",(ES5*(1+'Вводные данные'!$E$297)*'Вводные данные'!$G$207))</f>
        <v>N</v>
      </c>
      <c r="ET44" s="264" t="str">
        <f>IF(ET1&gt;'Вводные данные'!$F$7,"N",(ET5*(1+'Вводные данные'!$E$297)*'Вводные данные'!$G$207))</f>
        <v>N</v>
      </c>
      <c r="EU44" s="264" t="str">
        <f>IF(EU1&gt;'Вводные данные'!$F$7,"N",(EU5*(1+'Вводные данные'!$E$297)*'Вводные данные'!$G$207))</f>
        <v>N</v>
      </c>
      <c r="EV44" s="264" t="str">
        <f>IF(EV1&gt;'Вводные данные'!$F$7,"N",(EV5*(1+'Вводные данные'!$E$297)*'Вводные данные'!$G$207))</f>
        <v>N</v>
      </c>
      <c r="EW44" s="264" t="str">
        <f>IF(EW1&gt;'Вводные данные'!$F$7,"N",(EW5*(1+'Вводные данные'!$E$297)*'Вводные данные'!$G$207))</f>
        <v>N</v>
      </c>
    </row>
    <row r="45" spans="2:153" ht="15" customHeight="1" x14ac:dyDescent="0.25">
      <c r="B45" s="336" t="s">
        <v>210</v>
      </c>
      <c r="C45" s="249">
        <f t="shared" si="5"/>
        <v>0</v>
      </c>
      <c r="D45" s="249">
        <f>IF(D1&gt;'Вводные данные'!$F$7,"N",(D5*(1+'Вводные данные'!$E$297)*'Вводные данные'!$G$212))</f>
        <v>0</v>
      </c>
      <c r="E45" s="249">
        <f>IF(E1&gt;'Вводные данные'!$F$7,"N",(E5*(1+'Вводные данные'!$E$297)*'Вводные данные'!$G$212))</f>
        <v>0</v>
      </c>
      <c r="F45" s="249">
        <f>IF(F1&gt;'Вводные данные'!$F$7,"N",(F5*(1+'Вводные данные'!$E$297)*'Вводные данные'!$G$212))</f>
        <v>0</v>
      </c>
      <c r="G45" s="249">
        <f>IF(G1&gt;'Вводные данные'!$F$7,"N",(G5*(1+'Вводные данные'!$E$297)*'Вводные данные'!$G$212))</f>
        <v>0</v>
      </c>
      <c r="H45" s="249">
        <f>IF(H1&gt;'Вводные данные'!$F$7,"N",(H5*(1+'Вводные данные'!$E$297)*'Вводные данные'!$G$212))</f>
        <v>0</v>
      </c>
      <c r="I45" s="249">
        <f>IF(I1&gt;'Вводные данные'!$F$7,"N",(I5*(1+'Вводные данные'!$E$297)*'Вводные данные'!$G$212))</f>
        <v>0</v>
      </c>
      <c r="J45" s="249">
        <f>IF(J1&gt;'Вводные данные'!$F$7,"N",(J5*(1+'Вводные данные'!$E$297)*'Вводные данные'!$G$212))</f>
        <v>0</v>
      </c>
      <c r="K45" s="249">
        <f>IF(K1&gt;'Вводные данные'!$F$7,"N",(K5*(1+'Вводные данные'!$E$297)*'Вводные данные'!$G$212))</f>
        <v>0</v>
      </c>
      <c r="L45" s="249">
        <f>IF(L1&gt;'Вводные данные'!$F$7,"N",(L5*(1+'Вводные данные'!$E$297)*'Вводные данные'!$G$212))</f>
        <v>0</v>
      </c>
      <c r="M45" s="264">
        <f>IF(M1&gt;'Вводные данные'!$F$7,"N",(M5*(1+'Вводные данные'!$E$297)*'Вводные данные'!$G$212))</f>
        <v>0</v>
      </c>
      <c r="N45" s="264">
        <f>IF(N1&gt;'Вводные данные'!$F$7,"N",(N5*(1+'Вводные данные'!$E$297)*'Вводные данные'!$G$212))</f>
        <v>0</v>
      </c>
      <c r="O45" s="264">
        <f>IF(O1&gt;'Вводные данные'!$F$7,"N",(O5*(1+'Вводные данные'!$E$297)*'Вводные данные'!$G$212))</f>
        <v>0</v>
      </c>
      <c r="P45" s="264">
        <f>IF(P1&gt;'Вводные данные'!$F$7,"N",(P5*(1+'Вводные данные'!$E$297)*'Вводные данные'!$G$212))</f>
        <v>0</v>
      </c>
      <c r="Q45" s="264">
        <f>IF(Q1&gt;'Вводные данные'!$F$7,"N",(Q5*(1+'Вводные данные'!$E$297)*'Вводные данные'!$G$212))</f>
        <v>0</v>
      </c>
      <c r="R45" s="264">
        <f>IF(R1&gt;'Вводные данные'!$F$7,"N",(R5*(1+'Вводные данные'!$E$297)*'Вводные данные'!$G$212))</f>
        <v>0</v>
      </c>
      <c r="S45" s="264">
        <f>IF(S1&gt;'Вводные данные'!$F$7,"N",(S5*(1+'Вводные данные'!$E$297)*'Вводные данные'!$G$212))</f>
        <v>0</v>
      </c>
      <c r="T45" s="264">
        <f>IF(T1&gt;'Вводные данные'!$F$7,"N",(T5*(1+'Вводные данные'!$E$297)*'Вводные данные'!$G$212))</f>
        <v>0</v>
      </c>
      <c r="U45" s="264">
        <f>IF(U1&gt;'Вводные данные'!$F$7,"N",(U5*(1+'Вводные данные'!$E$297)*'Вводные данные'!$G$212))</f>
        <v>0</v>
      </c>
      <c r="V45" s="264">
        <f>IF(V1&gt;'Вводные данные'!$F$7,"N",(V5*(1+'Вводные данные'!$E$297)*'Вводные данные'!$G$212))</f>
        <v>0</v>
      </c>
      <c r="W45" s="264">
        <f>IF(W1&gt;'Вводные данные'!$F$7,"N",(W5*(1+'Вводные данные'!$E$297)*'Вводные данные'!$G$212))</f>
        <v>0</v>
      </c>
      <c r="X45" s="264" t="str">
        <f>IF(X1&gt;'Вводные данные'!$F$7,"N",(X5*(1+'Вводные данные'!$E$297)*'Вводные данные'!$G$212))</f>
        <v>N</v>
      </c>
      <c r="Y45" s="264" t="str">
        <f>IF(Y1&gt;'Вводные данные'!$F$7,"N",(Y5*(1+'Вводные данные'!$E$297)*'Вводные данные'!$G$212))</f>
        <v>N</v>
      </c>
      <c r="Z45" s="264" t="str">
        <f>IF(Z1&gt;'Вводные данные'!$F$7,"N",(Z5*(1+'Вводные данные'!$E$297)*'Вводные данные'!$G$212))</f>
        <v>N</v>
      </c>
      <c r="AA45" s="264" t="str">
        <f>IF(AA1&gt;'Вводные данные'!$F$7,"N",(AA5*(1+'Вводные данные'!$E$297)*'Вводные данные'!$G$212))</f>
        <v>N</v>
      </c>
      <c r="AB45" s="264" t="str">
        <f>IF(AB1&gt;'Вводные данные'!$F$7,"N",(AB5*(1+'Вводные данные'!$E$297)*'Вводные данные'!$G$212))</f>
        <v>N</v>
      </c>
      <c r="AC45" s="264" t="str">
        <f>IF(AC1&gt;'Вводные данные'!$F$7,"N",(AC5*(1+'Вводные данные'!$E$297)*'Вводные данные'!$G$212))</f>
        <v>N</v>
      </c>
      <c r="AD45" s="264" t="str">
        <f>IF(AD1&gt;'Вводные данные'!$F$7,"N",(AD5*(1+'Вводные данные'!$E$297)*'Вводные данные'!$G$212))</f>
        <v>N</v>
      </c>
      <c r="AE45" s="264" t="str">
        <f>IF(AE1&gt;'Вводные данные'!$F$7,"N",(AE5*(1+'Вводные данные'!$E$297)*'Вводные данные'!$G$212))</f>
        <v>N</v>
      </c>
      <c r="AF45" s="264" t="str">
        <f>IF(AF1&gt;'Вводные данные'!$F$7,"N",(AF5*(1+'Вводные данные'!$E$297)*'Вводные данные'!$G$212))</f>
        <v>N</v>
      </c>
      <c r="AG45" s="264" t="str">
        <f>IF(AG1&gt;'Вводные данные'!$F$7,"N",(AG5*(1+'Вводные данные'!$E$297)*'Вводные данные'!$G$212))</f>
        <v>N</v>
      </c>
      <c r="AH45" s="264" t="str">
        <f>IF(AH1&gt;'Вводные данные'!$F$7,"N",(AH5*(1+'Вводные данные'!$E$297)*'Вводные данные'!$G$212))</f>
        <v>N</v>
      </c>
      <c r="AI45" s="264" t="str">
        <f>IF(AI1&gt;'Вводные данные'!$F$7,"N",(AI5*(1+'Вводные данные'!$E$297)*'Вводные данные'!$G$212))</f>
        <v>N</v>
      </c>
      <c r="AJ45" s="264" t="str">
        <f>IF(AJ1&gt;'Вводные данные'!$F$7,"N",(AJ5*(1+'Вводные данные'!$E$297)*'Вводные данные'!$G$212))</f>
        <v>N</v>
      </c>
      <c r="AK45" s="264" t="str">
        <f>IF(AK1&gt;'Вводные данные'!$F$7,"N",(AK5*(1+'Вводные данные'!$E$297)*'Вводные данные'!$G$212))</f>
        <v>N</v>
      </c>
      <c r="AL45" s="264" t="str">
        <f>IF(AL1&gt;'Вводные данные'!$F$7,"N",(AL5*(1+'Вводные данные'!$E$297)*'Вводные данные'!$G$212))</f>
        <v>N</v>
      </c>
      <c r="AM45" s="264" t="str">
        <f>IF(AM1&gt;'Вводные данные'!$F$7,"N",(AM5*(1+'Вводные данные'!$E$297)*'Вводные данные'!$G$212))</f>
        <v>N</v>
      </c>
      <c r="AN45" s="264" t="str">
        <f>IF(AN1&gt;'Вводные данные'!$F$7,"N",(AN5*(1+'Вводные данные'!$E$297)*'Вводные данные'!$G$212))</f>
        <v>N</v>
      </c>
      <c r="AO45" s="264" t="str">
        <f>IF(AO1&gt;'Вводные данные'!$F$7,"N",(AO5*(1+'Вводные данные'!$E$297)*'Вводные данные'!$G$212))</f>
        <v>N</v>
      </c>
      <c r="AP45" s="264" t="str">
        <f>IF(AP1&gt;'Вводные данные'!$F$7,"N",(AP5*(1+'Вводные данные'!$E$297)*'Вводные данные'!$G$212))</f>
        <v>N</v>
      </c>
      <c r="AQ45" s="264" t="str">
        <f>IF(AQ1&gt;'Вводные данные'!$F$7,"N",(AQ5*(1+'Вводные данные'!$E$297)*'Вводные данные'!$G$212))</f>
        <v>N</v>
      </c>
      <c r="AR45" s="264" t="str">
        <f>IF(AR1&gt;'Вводные данные'!$F$7,"N",(AR5*(1+'Вводные данные'!$E$297)*'Вводные данные'!$G$212))</f>
        <v>N</v>
      </c>
      <c r="AS45" s="264" t="str">
        <f>IF(AS1&gt;'Вводные данные'!$F$7,"N",(AS5*(1+'Вводные данные'!$E$297)*'Вводные данные'!$G$212))</f>
        <v>N</v>
      </c>
      <c r="AT45" s="264" t="str">
        <f>IF(AT1&gt;'Вводные данные'!$F$7,"N",(AT5*(1+'Вводные данные'!$E$297)*'Вводные данные'!$G$212))</f>
        <v>N</v>
      </c>
      <c r="AU45" s="264" t="str">
        <f>IF(AU1&gt;'Вводные данные'!$F$7,"N",(AU5*(1+'Вводные данные'!$E$297)*'Вводные данные'!$G$212))</f>
        <v>N</v>
      </c>
      <c r="AV45" s="264" t="str">
        <f>IF(AV1&gt;'Вводные данные'!$F$7,"N",(AV5*(1+'Вводные данные'!$E$297)*'Вводные данные'!$G$212))</f>
        <v>N</v>
      </c>
      <c r="AW45" s="264" t="str">
        <f>IF(AW1&gt;'Вводные данные'!$F$7,"N",(AW5*(1+'Вводные данные'!$E$297)*'Вводные данные'!$G$212))</f>
        <v>N</v>
      </c>
      <c r="AX45" s="264" t="str">
        <f>IF(AX1&gt;'Вводные данные'!$F$7,"N",(AX5*(1+'Вводные данные'!$E$297)*'Вводные данные'!$G$212))</f>
        <v>N</v>
      </c>
      <c r="AY45" s="264" t="str">
        <f>IF(AY1&gt;'Вводные данные'!$F$7,"N",(AY5*(1+'Вводные данные'!$E$297)*'Вводные данные'!$G$212))</f>
        <v>N</v>
      </c>
      <c r="AZ45" s="264" t="str">
        <f>IF(AZ1&gt;'Вводные данные'!$F$7,"N",(AZ5*(1+'Вводные данные'!$E$297)*'Вводные данные'!$G$212))</f>
        <v>N</v>
      </c>
      <c r="BA45" s="264" t="str">
        <f>IF(BA1&gt;'Вводные данные'!$F$7,"N",(BA5*(1+'Вводные данные'!$E$297)*'Вводные данные'!$G$212))</f>
        <v>N</v>
      </c>
      <c r="BB45" s="264" t="str">
        <f>IF(BB1&gt;'Вводные данные'!$F$7,"N",(BB5*(1+'Вводные данные'!$E$297)*'Вводные данные'!$G$212))</f>
        <v>N</v>
      </c>
      <c r="BC45" s="264" t="str">
        <f>IF(BC1&gt;'Вводные данные'!$F$7,"N",(BC5*(1+'Вводные данные'!$E$297)*'Вводные данные'!$G$212))</f>
        <v>N</v>
      </c>
      <c r="BD45" s="264" t="str">
        <f>IF(BD1&gt;'Вводные данные'!$F$7,"N",(BD5*(1+'Вводные данные'!$E$297)*'Вводные данные'!$G$212))</f>
        <v>N</v>
      </c>
      <c r="BE45" s="264" t="str">
        <f>IF(BE1&gt;'Вводные данные'!$F$7,"N",(BE5*(1+'Вводные данные'!$E$297)*'Вводные данные'!$G$212))</f>
        <v>N</v>
      </c>
      <c r="BF45" s="264" t="str">
        <f>IF(BF1&gt;'Вводные данные'!$F$7,"N",(BF5*(1+'Вводные данные'!$E$297)*'Вводные данные'!$G$212))</f>
        <v>N</v>
      </c>
      <c r="BG45" s="264" t="str">
        <f>IF(BG1&gt;'Вводные данные'!$F$7,"N",(BG5*(1+'Вводные данные'!$E$297)*'Вводные данные'!$G$212))</f>
        <v>N</v>
      </c>
      <c r="BH45" s="264" t="str">
        <f>IF(BH1&gt;'Вводные данные'!$F$7,"N",(BH5*(1+'Вводные данные'!$E$297)*'Вводные данные'!$G$212))</f>
        <v>N</v>
      </c>
      <c r="BI45" s="264" t="str">
        <f>IF(BI1&gt;'Вводные данные'!$F$7,"N",(BI5*(1+'Вводные данные'!$E$297)*'Вводные данные'!$G$212))</f>
        <v>N</v>
      </c>
      <c r="BJ45" s="264" t="str">
        <f>IF(BJ1&gt;'Вводные данные'!$F$7,"N",(BJ5*(1+'Вводные данные'!$E$297)*'Вводные данные'!$G$212))</f>
        <v>N</v>
      </c>
      <c r="BK45" s="264" t="str">
        <f>IF(BK1&gt;'Вводные данные'!$F$7,"N",(BK5*(1+'Вводные данные'!$E$297)*'Вводные данные'!$G$212))</f>
        <v>N</v>
      </c>
      <c r="BL45" s="264" t="str">
        <f>IF(BL1&gt;'Вводные данные'!$F$7,"N",(BL5*(1+'Вводные данные'!$E$297)*'Вводные данные'!$G$212))</f>
        <v>N</v>
      </c>
      <c r="BM45" s="264" t="str">
        <f>IF(BM1&gt;'Вводные данные'!$F$7,"N",(BM5*(1+'Вводные данные'!$E$297)*'Вводные данные'!$G$212))</f>
        <v>N</v>
      </c>
      <c r="BN45" s="264" t="str">
        <f>IF(BN1&gt;'Вводные данные'!$F$7,"N",(BN5*(1+'Вводные данные'!$E$297)*'Вводные данные'!$G$212))</f>
        <v>N</v>
      </c>
      <c r="BO45" s="264" t="str">
        <f>IF(BO1&gt;'Вводные данные'!$F$7,"N",(BO5*(1+'Вводные данные'!$E$297)*'Вводные данные'!$G$212))</f>
        <v>N</v>
      </c>
      <c r="BP45" s="264" t="str">
        <f>IF(BP1&gt;'Вводные данные'!$F$7,"N",(BP5*(1+'Вводные данные'!$E$297)*'Вводные данные'!$G$212))</f>
        <v>N</v>
      </c>
      <c r="BQ45" s="264" t="str">
        <f>IF(BQ1&gt;'Вводные данные'!$F$7,"N",(BQ5*(1+'Вводные данные'!$E$297)*'Вводные данные'!$G$212))</f>
        <v>N</v>
      </c>
      <c r="BR45" s="264" t="str">
        <f>IF(BR1&gt;'Вводные данные'!$F$7,"N",(BR5*(1+'Вводные данные'!$E$297)*'Вводные данные'!$G$212))</f>
        <v>N</v>
      </c>
      <c r="BS45" s="264" t="str">
        <f>IF(BS1&gt;'Вводные данные'!$F$7,"N",(BS5*(1+'Вводные данные'!$E$297)*'Вводные данные'!$G$212))</f>
        <v>N</v>
      </c>
      <c r="BT45" s="264" t="str">
        <f>IF(BT1&gt;'Вводные данные'!$F$7,"N",(BT5*(1+'Вводные данные'!$E$297)*'Вводные данные'!$G$212))</f>
        <v>N</v>
      </c>
      <c r="BU45" s="264" t="str">
        <f>IF(BU1&gt;'Вводные данные'!$F$7,"N",(BU5*(1+'Вводные данные'!$E$297)*'Вводные данные'!$G$212))</f>
        <v>N</v>
      </c>
      <c r="BV45" s="264" t="str">
        <f>IF(BV1&gt;'Вводные данные'!$F$7,"N",(BV5*(1+'Вводные данные'!$E$297)*'Вводные данные'!$G$212))</f>
        <v>N</v>
      </c>
      <c r="BW45" s="264" t="str">
        <f>IF(BW1&gt;'Вводные данные'!$F$7,"N",(BW5*(1+'Вводные данные'!$E$297)*'Вводные данные'!$G$212))</f>
        <v>N</v>
      </c>
      <c r="BX45" s="264" t="str">
        <f>IF(BX1&gt;'Вводные данные'!$F$7,"N",(BX5*(1+'Вводные данные'!$E$297)*'Вводные данные'!$G$212))</f>
        <v>N</v>
      </c>
      <c r="BY45" s="264" t="str">
        <f>IF(BY1&gt;'Вводные данные'!$F$7,"N",(BY5*(1+'Вводные данные'!$E$297)*'Вводные данные'!$G$212))</f>
        <v>N</v>
      </c>
      <c r="BZ45" s="264" t="str">
        <f>IF(BZ1&gt;'Вводные данные'!$F$7,"N",(BZ5*(1+'Вводные данные'!$E$297)*'Вводные данные'!$G$212))</f>
        <v>N</v>
      </c>
      <c r="CA45" s="264" t="str">
        <f>IF(CA1&gt;'Вводные данные'!$F$7,"N",(CA5*(1+'Вводные данные'!$E$297)*'Вводные данные'!$G$212))</f>
        <v>N</v>
      </c>
      <c r="CB45" s="264" t="str">
        <f>IF(CB1&gt;'Вводные данные'!$F$7,"N",(CB5*(1+'Вводные данные'!$E$297)*'Вводные данные'!$G$212))</f>
        <v>N</v>
      </c>
      <c r="CC45" s="264" t="str">
        <f>IF(CC1&gt;'Вводные данные'!$F$7,"N",(CC5*(1+'Вводные данные'!$E$297)*'Вводные данные'!$G$212))</f>
        <v>N</v>
      </c>
      <c r="CD45" s="264" t="str">
        <f>IF(CD1&gt;'Вводные данные'!$F$7,"N",(CD5*(1+'Вводные данные'!$E$297)*'Вводные данные'!$G$212))</f>
        <v>N</v>
      </c>
      <c r="CE45" s="264" t="str">
        <f>IF(CE1&gt;'Вводные данные'!$F$7,"N",(CE5*(1+'Вводные данные'!$E$297)*'Вводные данные'!$G$212))</f>
        <v>N</v>
      </c>
      <c r="CF45" s="264" t="str">
        <f>IF(CF1&gt;'Вводные данные'!$F$7,"N",(CF5*(1+'Вводные данные'!$E$297)*'Вводные данные'!$G$212))</f>
        <v>N</v>
      </c>
      <c r="CG45" s="264" t="str">
        <f>IF(CG1&gt;'Вводные данные'!$F$7,"N",(CG5*(1+'Вводные данные'!$E$297)*'Вводные данные'!$G$212))</f>
        <v>N</v>
      </c>
      <c r="CH45" s="264" t="str">
        <f>IF(CH1&gt;'Вводные данные'!$F$7,"N",(CH5*(1+'Вводные данные'!$E$297)*'Вводные данные'!$G$212))</f>
        <v>N</v>
      </c>
      <c r="CI45" s="264" t="str">
        <f>IF(CI1&gt;'Вводные данные'!$F$7,"N",(CI5*(1+'Вводные данные'!$E$297)*'Вводные данные'!$G$212))</f>
        <v>N</v>
      </c>
      <c r="CJ45" s="264" t="str">
        <f>IF(CJ1&gt;'Вводные данные'!$F$7,"N",(CJ5*(1+'Вводные данные'!$E$297)*'Вводные данные'!$G$212))</f>
        <v>N</v>
      </c>
      <c r="CK45" s="264" t="str">
        <f>IF(CK1&gt;'Вводные данные'!$F$7,"N",(CK5*(1+'Вводные данные'!$E$297)*'Вводные данные'!$G$212))</f>
        <v>N</v>
      </c>
      <c r="CL45" s="264" t="str">
        <f>IF(CL1&gt;'Вводные данные'!$F$7,"N",(CL5*(1+'Вводные данные'!$E$297)*'Вводные данные'!$G$212))</f>
        <v>N</v>
      </c>
      <c r="CM45" s="264" t="str">
        <f>IF(CM1&gt;'Вводные данные'!$F$7,"N",(CM5*(1+'Вводные данные'!$E$297)*'Вводные данные'!$G$212))</f>
        <v>N</v>
      </c>
      <c r="CN45" s="264" t="str">
        <f>IF(CN1&gt;'Вводные данные'!$F$7,"N",(CN5*(1+'Вводные данные'!$E$297)*'Вводные данные'!$G$212))</f>
        <v>N</v>
      </c>
      <c r="CO45" s="264" t="str">
        <f>IF(CO1&gt;'Вводные данные'!$F$7,"N",(CO5*(1+'Вводные данные'!$E$297)*'Вводные данные'!$G$212))</f>
        <v>N</v>
      </c>
      <c r="CP45" s="264" t="str">
        <f>IF(CP1&gt;'Вводные данные'!$F$7,"N",(CP5*(1+'Вводные данные'!$E$297)*'Вводные данные'!$G$212))</f>
        <v>N</v>
      </c>
      <c r="CQ45" s="264" t="str">
        <f>IF(CQ1&gt;'Вводные данные'!$F$7,"N",(CQ5*(1+'Вводные данные'!$E$297)*'Вводные данные'!$G$212))</f>
        <v>N</v>
      </c>
      <c r="CR45" s="264" t="str">
        <f>IF(CR1&gt;'Вводные данные'!$F$7,"N",(CR5*(1+'Вводные данные'!$E$297)*'Вводные данные'!$G$212))</f>
        <v>N</v>
      </c>
      <c r="CS45" s="264" t="str">
        <f>IF(CS1&gt;'Вводные данные'!$F$7,"N",(CS5*(1+'Вводные данные'!$E$297)*'Вводные данные'!$G$212))</f>
        <v>N</v>
      </c>
      <c r="CT45" s="264" t="str">
        <f>IF(CT1&gt;'Вводные данные'!$F$7,"N",(CT5*(1+'Вводные данные'!$E$297)*'Вводные данные'!$G$212))</f>
        <v>N</v>
      </c>
      <c r="CU45" s="264" t="str">
        <f>IF(CU1&gt;'Вводные данные'!$F$7,"N",(CU5*(1+'Вводные данные'!$E$297)*'Вводные данные'!$G$212))</f>
        <v>N</v>
      </c>
      <c r="CV45" s="264" t="str">
        <f>IF(CV1&gt;'Вводные данные'!$F$7,"N",(CV5*(1+'Вводные данные'!$E$297)*'Вводные данные'!$G$212))</f>
        <v>N</v>
      </c>
      <c r="CW45" s="264" t="str">
        <f>IF(CW1&gt;'Вводные данные'!$F$7,"N",(CW5*(1+'Вводные данные'!$E$297)*'Вводные данные'!$G$212))</f>
        <v>N</v>
      </c>
      <c r="CX45" s="264" t="str">
        <f>IF(CX1&gt;'Вводные данные'!$F$7,"N",(CX5*(1+'Вводные данные'!$E$297)*'Вводные данные'!$G$212))</f>
        <v>N</v>
      </c>
      <c r="CY45" s="264" t="str">
        <f>IF(CY1&gt;'Вводные данные'!$F$7,"N",(CY5*(1+'Вводные данные'!$E$297)*'Вводные данные'!$G$212))</f>
        <v>N</v>
      </c>
      <c r="CZ45" s="264" t="str">
        <f>IF(CZ1&gt;'Вводные данные'!$F$7,"N",(CZ5*(1+'Вводные данные'!$E$297)*'Вводные данные'!$G$212))</f>
        <v>N</v>
      </c>
      <c r="DA45" s="264" t="str">
        <f>IF(DA1&gt;'Вводные данные'!$F$7,"N",(DA5*(1+'Вводные данные'!$E$297)*'Вводные данные'!$G$212))</f>
        <v>N</v>
      </c>
      <c r="DB45" s="264" t="str">
        <f>IF(DB1&gt;'Вводные данные'!$F$7,"N",(DB5*(1+'Вводные данные'!$E$297)*'Вводные данные'!$G$212))</f>
        <v>N</v>
      </c>
      <c r="DC45" s="264" t="str">
        <f>IF(DC1&gt;'Вводные данные'!$F$7,"N",(DC5*(1+'Вводные данные'!$E$297)*'Вводные данные'!$G$212))</f>
        <v>N</v>
      </c>
      <c r="DD45" s="264" t="str">
        <f>IF(DD1&gt;'Вводные данные'!$F$7,"N",(DD5*(1+'Вводные данные'!$E$297)*'Вводные данные'!$G$212))</f>
        <v>N</v>
      </c>
      <c r="DE45" s="264" t="str">
        <f>IF(DE1&gt;'Вводные данные'!$F$7,"N",(DE5*(1+'Вводные данные'!$E$297)*'Вводные данные'!$G$212))</f>
        <v>N</v>
      </c>
      <c r="DF45" s="264" t="str">
        <f>IF(DF1&gt;'Вводные данные'!$F$7,"N",(DF5*(1+'Вводные данные'!$E$297)*'Вводные данные'!$G$212))</f>
        <v>N</v>
      </c>
      <c r="DG45" s="264" t="str">
        <f>IF(DG1&gt;'Вводные данные'!$F$7,"N",(DG5*(1+'Вводные данные'!$E$297)*'Вводные данные'!$G$212))</f>
        <v>N</v>
      </c>
      <c r="DH45" s="264" t="str">
        <f>IF(DH1&gt;'Вводные данные'!$F$7,"N",(DH5*(1+'Вводные данные'!$E$297)*'Вводные данные'!$G$212))</f>
        <v>N</v>
      </c>
      <c r="DI45" s="264" t="str">
        <f>IF(DI1&gt;'Вводные данные'!$F$7,"N",(DI5*(1+'Вводные данные'!$E$297)*'Вводные данные'!$G$212))</f>
        <v>N</v>
      </c>
      <c r="DJ45" s="264" t="str">
        <f>IF(DJ1&gt;'Вводные данные'!$F$7,"N",(DJ5*(1+'Вводные данные'!$E$297)*'Вводные данные'!$G$212))</f>
        <v>N</v>
      </c>
      <c r="DK45" s="264" t="str">
        <f>IF(DK1&gt;'Вводные данные'!$F$7,"N",(DK5*(1+'Вводные данные'!$E$297)*'Вводные данные'!$G$212))</f>
        <v>N</v>
      </c>
      <c r="DL45" s="264" t="str">
        <f>IF(DL1&gt;'Вводные данные'!$F$7,"N",(DL5*(1+'Вводные данные'!$E$297)*'Вводные данные'!$G$212))</f>
        <v>N</v>
      </c>
      <c r="DM45" s="264" t="str">
        <f>IF(DM1&gt;'Вводные данные'!$F$7,"N",(DM5*(1+'Вводные данные'!$E$297)*'Вводные данные'!$G$212))</f>
        <v>N</v>
      </c>
      <c r="DN45" s="264" t="str">
        <f>IF(DN1&gt;'Вводные данные'!$F$7,"N",(DN5*(1+'Вводные данные'!$E$297)*'Вводные данные'!$G$212))</f>
        <v>N</v>
      </c>
      <c r="DO45" s="264" t="str">
        <f>IF(DO1&gt;'Вводные данные'!$F$7,"N",(DO5*(1+'Вводные данные'!$E$297)*'Вводные данные'!$G$212))</f>
        <v>N</v>
      </c>
      <c r="DP45" s="264" t="str">
        <f>IF(DP1&gt;'Вводные данные'!$F$7,"N",(DP5*(1+'Вводные данные'!$E$297)*'Вводные данные'!$G$212))</f>
        <v>N</v>
      </c>
      <c r="DQ45" s="264" t="str">
        <f>IF(DQ1&gt;'Вводные данные'!$F$7,"N",(DQ5*(1+'Вводные данные'!$E$297)*'Вводные данные'!$G$212))</f>
        <v>N</v>
      </c>
      <c r="DR45" s="264" t="str">
        <f>IF(DR1&gt;'Вводные данные'!$F$7,"N",(DR5*(1+'Вводные данные'!$E$297)*'Вводные данные'!$G$212))</f>
        <v>N</v>
      </c>
      <c r="DS45" s="264" t="str">
        <f>IF(DS1&gt;'Вводные данные'!$F$7,"N",(DS5*(1+'Вводные данные'!$E$297)*'Вводные данные'!$G$212))</f>
        <v>N</v>
      </c>
      <c r="DT45" s="264" t="str">
        <f>IF(DT1&gt;'Вводные данные'!$F$7,"N",(DT5*(1+'Вводные данные'!$E$297)*'Вводные данные'!$G$212))</f>
        <v>N</v>
      </c>
      <c r="DU45" s="264" t="str">
        <f>IF(DU1&gt;'Вводные данные'!$F$7,"N",(DU5*(1+'Вводные данные'!$E$297)*'Вводные данные'!$G$212))</f>
        <v>N</v>
      </c>
      <c r="DV45" s="264" t="str">
        <f>IF(DV1&gt;'Вводные данные'!$F$7,"N",(DV5*(1+'Вводные данные'!$E$297)*'Вводные данные'!$G$212))</f>
        <v>N</v>
      </c>
      <c r="DW45" s="264" t="str">
        <f>IF(DW1&gt;'Вводные данные'!$F$7,"N",(DW5*(1+'Вводные данные'!$E$297)*'Вводные данные'!$G$212))</f>
        <v>N</v>
      </c>
      <c r="DX45" s="264" t="str">
        <f>IF(DX1&gt;'Вводные данные'!$F$7,"N",(DX5*(1+'Вводные данные'!$E$297)*'Вводные данные'!$G$212))</f>
        <v>N</v>
      </c>
      <c r="DY45" s="264" t="str">
        <f>IF(DY1&gt;'Вводные данные'!$F$7,"N",(DY5*(1+'Вводные данные'!$E$297)*'Вводные данные'!$G$212))</f>
        <v>N</v>
      </c>
      <c r="DZ45" s="264" t="str">
        <f>IF(DZ1&gt;'Вводные данные'!$F$7,"N",(DZ5*(1+'Вводные данные'!$E$297)*'Вводные данные'!$G$212))</f>
        <v>N</v>
      </c>
      <c r="EA45" s="264" t="str">
        <f>IF(EA1&gt;'Вводные данные'!$F$7,"N",(EA5*(1+'Вводные данные'!$E$297)*'Вводные данные'!$G$212))</f>
        <v>N</v>
      </c>
      <c r="EB45" s="264" t="str">
        <f>IF(EB1&gt;'Вводные данные'!$F$7,"N",(EB5*(1+'Вводные данные'!$E$297)*'Вводные данные'!$G$212))</f>
        <v>N</v>
      </c>
      <c r="EC45" s="264" t="str">
        <f>IF(EC1&gt;'Вводные данные'!$F$7,"N",(EC5*(1+'Вводные данные'!$E$297)*'Вводные данные'!$G$212))</f>
        <v>N</v>
      </c>
      <c r="ED45" s="264" t="str">
        <f>IF(ED1&gt;'Вводные данные'!$F$7,"N",(ED5*(1+'Вводные данные'!$E$297)*'Вводные данные'!$G$212))</f>
        <v>N</v>
      </c>
      <c r="EE45" s="264" t="str">
        <f>IF(EE1&gt;'Вводные данные'!$F$7,"N",(EE5*(1+'Вводные данные'!$E$297)*'Вводные данные'!$G$212))</f>
        <v>N</v>
      </c>
      <c r="EF45" s="264" t="str">
        <f>IF(EF1&gt;'Вводные данные'!$F$7,"N",(EF5*(1+'Вводные данные'!$E$297)*'Вводные данные'!$G$212))</f>
        <v>N</v>
      </c>
      <c r="EG45" s="264" t="str">
        <f>IF(EG1&gt;'Вводные данные'!$F$7,"N",(EG5*(1+'Вводные данные'!$E$297)*'Вводные данные'!$G$212))</f>
        <v>N</v>
      </c>
      <c r="EH45" s="264" t="str">
        <f>IF(EH1&gt;'Вводные данные'!$F$7,"N",(EH5*(1+'Вводные данные'!$E$297)*'Вводные данные'!$G$212))</f>
        <v>N</v>
      </c>
      <c r="EI45" s="264" t="str">
        <f>IF(EI1&gt;'Вводные данные'!$F$7,"N",(EI5*(1+'Вводные данные'!$E$297)*'Вводные данные'!$G$212))</f>
        <v>N</v>
      </c>
      <c r="EJ45" s="264" t="str">
        <f>IF(EJ1&gt;'Вводные данные'!$F$7,"N",(EJ5*(1+'Вводные данные'!$E$297)*'Вводные данные'!$G$212))</f>
        <v>N</v>
      </c>
      <c r="EK45" s="264" t="str">
        <f>IF(EK1&gt;'Вводные данные'!$F$7,"N",(EK5*(1+'Вводные данные'!$E$297)*'Вводные данные'!$G$212))</f>
        <v>N</v>
      </c>
      <c r="EL45" s="264" t="str">
        <f>IF(EL1&gt;'Вводные данные'!$F$7,"N",(EL5*(1+'Вводные данные'!$E$297)*'Вводные данные'!$G$212))</f>
        <v>N</v>
      </c>
      <c r="EM45" s="264" t="str">
        <f>IF(EM1&gt;'Вводные данные'!$F$7,"N",(EM5*(1+'Вводные данные'!$E$297)*'Вводные данные'!$G$212))</f>
        <v>N</v>
      </c>
      <c r="EN45" s="264" t="str">
        <f>IF(EN1&gt;'Вводные данные'!$F$7,"N",(EN5*(1+'Вводные данные'!$E$297)*'Вводные данные'!$G$212))</f>
        <v>N</v>
      </c>
      <c r="EO45" s="264" t="str">
        <f>IF(EO1&gt;'Вводные данные'!$F$7,"N",(EO5*(1+'Вводные данные'!$E$297)*'Вводные данные'!$G$212))</f>
        <v>N</v>
      </c>
      <c r="EP45" s="264" t="str">
        <f>IF(EP1&gt;'Вводные данные'!$F$7,"N",(EP5*(1+'Вводные данные'!$E$297)*'Вводные данные'!$G$212))</f>
        <v>N</v>
      </c>
      <c r="EQ45" s="264" t="str">
        <f>IF(EQ1&gt;'Вводные данные'!$F$7,"N",(EQ5*(1+'Вводные данные'!$E$297)*'Вводные данные'!$G$212))</f>
        <v>N</v>
      </c>
      <c r="ER45" s="264" t="str">
        <f>IF(ER1&gt;'Вводные данные'!$F$7,"N",(ER5*(1+'Вводные данные'!$E$297)*'Вводные данные'!$G$212))</f>
        <v>N</v>
      </c>
      <c r="ES45" s="264" t="str">
        <f>IF(ES1&gt;'Вводные данные'!$F$7,"N",(ES5*(1+'Вводные данные'!$E$297)*'Вводные данные'!$G$212))</f>
        <v>N</v>
      </c>
      <c r="ET45" s="264" t="str">
        <f>IF(ET1&gt;'Вводные данные'!$F$7,"N",(ET5*(1+'Вводные данные'!$E$297)*'Вводные данные'!$G$212))</f>
        <v>N</v>
      </c>
      <c r="EU45" s="264" t="str">
        <f>IF(EU1&gt;'Вводные данные'!$F$7,"N",(EU5*(1+'Вводные данные'!$E$297)*'Вводные данные'!$G$212))</f>
        <v>N</v>
      </c>
      <c r="EV45" s="264" t="str">
        <f>IF(EV1&gt;'Вводные данные'!$F$7,"N",(EV5*(1+'Вводные данные'!$E$297)*'Вводные данные'!$G$212))</f>
        <v>N</v>
      </c>
      <c r="EW45" s="264" t="str">
        <f>IF(EW1&gt;'Вводные данные'!$F$7,"N",(EW5*(1+'Вводные данные'!$E$297)*'Вводные данные'!$G$212))</f>
        <v>N</v>
      </c>
    </row>
    <row r="46" spans="2:153" ht="15" customHeight="1" x14ac:dyDescent="0.25">
      <c r="B46" s="336" t="s">
        <v>243</v>
      </c>
      <c r="C46" s="249">
        <f t="shared" si="5"/>
        <v>0</v>
      </c>
      <c r="D46" s="249">
        <f>IF(D1&gt;'Вводные данные'!$F$7,"N",(D5*(1+'Вводные данные'!$E$297)*'Вводные данные'!$G$219))</f>
        <v>0</v>
      </c>
      <c r="E46" s="249">
        <f>IF(E1&gt;'Вводные данные'!$F$7,"N",(E5*(1+'Вводные данные'!$E$297)*'Вводные данные'!$G$219))</f>
        <v>0</v>
      </c>
      <c r="F46" s="249">
        <f>IF(F1&gt;'Вводные данные'!$F$7,"N",(F5*(1+'Вводные данные'!$E$297)*'Вводные данные'!$G$219))</f>
        <v>0</v>
      </c>
      <c r="G46" s="249">
        <f>IF(G1&gt;'Вводные данные'!$F$7,"N",(G5*(1+'Вводные данные'!$E$297)*'Вводные данные'!$G$219))</f>
        <v>0</v>
      </c>
      <c r="H46" s="249">
        <f>IF(H1&gt;'Вводные данные'!$F$7,"N",(H5*(1+'Вводные данные'!$E$297)*'Вводные данные'!$G$219))</f>
        <v>0</v>
      </c>
      <c r="I46" s="249">
        <f>IF(I1&gt;'Вводные данные'!$F$7,"N",(I5*(1+'Вводные данные'!$E$297)*'Вводные данные'!$G$219))</f>
        <v>0</v>
      </c>
      <c r="J46" s="249">
        <f>IF(J1&gt;'Вводные данные'!$F$7,"N",(J5*(1+'Вводные данные'!$E$297)*'Вводные данные'!$G$219))</f>
        <v>0</v>
      </c>
      <c r="K46" s="249">
        <f>IF(K1&gt;'Вводные данные'!$F$7,"N",(K5*(1+'Вводные данные'!$E$297)*'Вводные данные'!$G$219))</f>
        <v>0</v>
      </c>
      <c r="L46" s="249">
        <f>IF(L1&gt;'Вводные данные'!$F$7,"N",(L5*(1+'Вводные данные'!$E$297)*'Вводные данные'!$G$219))</f>
        <v>0</v>
      </c>
      <c r="M46" s="264">
        <f>IF(M1&gt;'Вводные данные'!$F$7,"N",(M5*(1+'Вводные данные'!$E$297)*'Вводные данные'!$G$219))</f>
        <v>0</v>
      </c>
      <c r="N46" s="264">
        <f>IF(N1&gt;'Вводные данные'!$F$7,"N",(N5*(1+'Вводные данные'!$E$297)*'Вводные данные'!$G$219))</f>
        <v>0</v>
      </c>
      <c r="O46" s="264">
        <f>IF(O1&gt;'Вводные данные'!$F$7,"N",(O5*(1+'Вводные данные'!$E$297)*'Вводные данные'!$G$219))</f>
        <v>0</v>
      </c>
      <c r="P46" s="264">
        <f>IF(P1&gt;'Вводные данные'!$F$7,"N",(P5*(1+'Вводные данные'!$E$297)*'Вводные данные'!$G$219))</f>
        <v>0</v>
      </c>
      <c r="Q46" s="264">
        <f>IF(Q1&gt;'Вводные данные'!$F$7,"N",(Q5*(1+'Вводные данные'!$E$297)*'Вводные данные'!$G$219))</f>
        <v>0</v>
      </c>
      <c r="R46" s="264">
        <f>IF(R1&gt;'Вводные данные'!$F$7,"N",(R5*(1+'Вводные данные'!$E$297)*'Вводные данные'!$G$219))</f>
        <v>0</v>
      </c>
      <c r="S46" s="264">
        <f>IF(S1&gt;'Вводные данные'!$F$7,"N",(S5*(1+'Вводные данные'!$E$297)*'Вводные данные'!$G$219))</f>
        <v>0</v>
      </c>
      <c r="T46" s="264">
        <f>IF(T1&gt;'Вводные данные'!$F$7,"N",(T5*(1+'Вводные данные'!$E$297)*'Вводные данные'!$G$219))</f>
        <v>0</v>
      </c>
      <c r="U46" s="264">
        <f>IF(U1&gt;'Вводные данные'!$F$7,"N",(U5*(1+'Вводные данные'!$E$297)*'Вводные данные'!$G$219))</f>
        <v>0</v>
      </c>
      <c r="V46" s="264">
        <f>IF(V1&gt;'Вводные данные'!$F$7,"N",(V5*(1+'Вводные данные'!$E$297)*'Вводные данные'!$G$219))</f>
        <v>0</v>
      </c>
      <c r="W46" s="264">
        <f>IF(W1&gt;'Вводные данные'!$F$7,"N",(W5*(1+'Вводные данные'!$E$297)*'Вводные данные'!$G$219))</f>
        <v>0</v>
      </c>
      <c r="X46" s="264" t="str">
        <f>IF(X1&gt;'Вводные данные'!$F$7,"N",(X5*(1+'Вводные данные'!$E$297)*'Вводные данные'!$G$219))</f>
        <v>N</v>
      </c>
      <c r="Y46" s="264" t="str">
        <f>IF(Y1&gt;'Вводные данные'!$F$7,"N",(Y5*(1+'Вводные данные'!$E$297)*'Вводные данные'!$G$219))</f>
        <v>N</v>
      </c>
      <c r="Z46" s="264" t="str">
        <f>IF(Z1&gt;'Вводные данные'!$F$7,"N",(Z5*(1+'Вводные данные'!$E$297)*'Вводные данные'!$G$219))</f>
        <v>N</v>
      </c>
      <c r="AA46" s="264" t="str">
        <f>IF(AA1&gt;'Вводные данные'!$F$7,"N",(AA5*(1+'Вводные данные'!$E$297)*'Вводные данные'!$G$219))</f>
        <v>N</v>
      </c>
      <c r="AB46" s="264" t="str">
        <f>IF(AB1&gt;'Вводные данные'!$F$7,"N",(AB5*(1+'Вводные данные'!$E$297)*'Вводные данные'!$G$219))</f>
        <v>N</v>
      </c>
      <c r="AC46" s="264" t="str">
        <f>IF(AC1&gt;'Вводные данные'!$F$7,"N",(AC5*(1+'Вводные данные'!$E$297)*'Вводные данные'!$G$219))</f>
        <v>N</v>
      </c>
      <c r="AD46" s="264" t="str">
        <f>IF(AD1&gt;'Вводные данные'!$F$7,"N",(AD5*(1+'Вводные данные'!$E$297)*'Вводные данные'!$G$219))</f>
        <v>N</v>
      </c>
      <c r="AE46" s="264" t="str">
        <f>IF(AE1&gt;'Вводные данные'!$F$7,"N",(AE5*(1+'Вводные данные'!$E$297)*'Вводные данные'!$G$219))</f>
        <v>N</v>
      </c>
      <c r="AF46" s="264" t="str">
        <f>IF(AF1&gt;'Вводные данные'!$F$7,"N",(AF5*(1+'Вводные данные'!$E$297)*'Вводные данные'!$G$219))</f>
        <v>N</v>
      </c>
      <c r="AG46" s="264" t="str">
        <f>IF(AG1&gt;'Вводные данные'!$F$7,"N",(AG5*(1+'Вводные данные'!$E$297)*'Вводные данные'!$G$219))</f>
        <v>N</v>
      </c>
      <c r="AH46" s="264" t="str">
        <f>IF(AH1&gt;'Вводные данные'!$F$7,"N",(AH5*(1+'Вводные данные'!$E$297)*'Вводные данные'!$G$219))</f>
        <v>N</v>
      </c>
      <c r="AI46" s="264" t="str">
        <f>IF(AI1&gt;'Вводные данные'!$F$7,"N",(AI5*(1+'Вводные данные'!$E$297)*'Вводные данные'!$G$219))</f>
        <v>N</v>
      </c>
      <c r="AJ46" s="264" t="str">
        <f>IF(AJ1&gt;'Вводные данные'!$F$7,"N",(AJ5*(1+'Вводные данные'!$E$297)*'Вводные данные'!$G$219))</f>
        <v>N</v>
      </c>
      <c r="AK46" s="264" t="str">
        <f>IF(AK1&gt;'Вводные данные'!$F$7,"N",(AK5*(1+'Вводные данные'!$E$297)*'Вводные данные'!$G$219))</f>
        <v>N</v>
      </c>
      <c r="AL46" s="264" t="str">
        <f>IF(AL1&gt;'Вводные данные'!$F$7,"N",(AL5*(1+'Вводные данные'!$E$297)*'Вводные данные'!$G$219))</f>
        <v>N</v>
      </c>
      <c r="AM46" s="264" t="str">
        <f>IF(AM1&gt;'Вводные данные'!$F$7,"N",(AM5*(1+'Вводные данные'!$E$297)*'Вводные данные'!$G$219))</f>
        <v>N</v>
      </c>
      <c r="AN46" s="264" t="str">
        <f>IF(AN1&gt;'Вводные данные'!$F$7,"N",(AN5*(1+'Вводные данные'!$E$297)*'Вводные данные'!$G$219))</f>
        <v>N</v>
      </c>
      <c r="AO46" s="264" t="str">
        <f>IF(AO1&gt;'Вводные данные'!$F$7,"N",(AO5*(1+'Вводные данные'!$E$297)*'Вводные данные'!$G$219))</f>
        <v>N</v>
      </c>
      <c r="AP46" s="264" t="str">
        <f>IF(AP1&gt;'Вводные данные'!$F$7,"N",(AP5*(1+'Вводные данные'!$E$297)*'Вводные данные'!$G$219))</f>
        <v>N</v>
      </c>
      <c r="AQ46" s="264" t="str">
        <f>IF(AQ1&gt;'Вводные данные'!$F$7,"N",(AQ5*(1+'Вводные данные'!$E$297)*'Вводные данные'!$G$219))</f>
        <v>N</v>
      </c>
      <c r="AR46" s="264" t="str">
        <f>IF(AR1&gt;'Вводные данные'!$F$7,"N",(AR5*(1+'Вводные данные'!$E$297)*'Вводные данные'!$G$219))</f>
        <v>N</v>
      </c>
      <c r="AS46" s="264" t="str">
        <f>IF(AS1&gt;'Вводные данные'!$F$7,"N",(AS5*(1+'Вводные данные'!$E$297)*'Вводные данные'!$G$219))</f>
        <v>N</v>
      </c>
      <c r="AT46" s="264" t="str">
        <f>IF(AT1&gt;'Вводные данные'!$F$7,"N",(AT5*(1+'Вводные данные'!$E$297)*'Вводные данные'!$G$219))</f>
        <v>N</v>
      </c>
      <c r="AU46" s="264" t="str">
        <f>IF(AU1&gt;'Вводные данные'!$F$7,"N",(AU5*(1+'Вводные данные'!$E$297)*'Вводные данные'!$G$219))</f>
        <v>N</v>
      </c>
      <c r="AV46" s="264" t="str">
        <f>IF(AV1&gt;'Вводные данные'!$F$7,"N",(AV5*(1+'Вводные данные'!$E$297)*'Вводные данные'!$G$219))</f>
        <v>N</v>
      </c>
      <c r="AW46" s="264" t="str">
        <f>IF(AW1&gt;'Вводные данные'!$F$7,"N",(AW5*(1+'Вводные данные'!$E$297)*'Вводные данные'!$G$219))</f>
        <v>N</v>
      </c>
      <c r="AX46" s="264" t="str">
        <f>IF(AX1&gt;'Вводные данные'!$F$7,"N",(AX5*(1+'Вводные данные'!$E$297)*'Вводные данные'!$G$219))</f>
        <v>N</v>
      </c>
      <c r="AY46" s="264" t="str">
        <f>IF(AY1&gt;'Вводные данные'!$F$7,"N",(AY5*(1+'Вводные данные'!$E$297)*'Вводные данные'!$G$219))</f>
        <v>N</v>
      </c>
      <c r="AZ46" s="264" t="str">
        <f>IF(AZ1&gt;'Вводные данные'!$F$7,"N",(AZ5*(1+'Вводные данные'!$E$297)*'Вводные данные'!$G$219))</f>
        <v>N</v>
      </c>
      <c r="BA46" s="264" t="str">
        <f>IF(BA1&gt;'Вводные данные'!$F$7,"N",(BA5*(1+'Вводные данные'!$E$297)*'Вводные данные'!$G$219))</f>
        <v>N</v>
      </c>
      <c r="BB46" s="264" t="str">
        <f>IF(BB1&gt;'Вводные данные'!$F$7,"N",(BB5*(1+'Вводные данные'!$E$297)*'Вводные данные'!$G$219))</f>
        <v>N</v>
      </c>
      <c r="BC46" s="264" t="str">
        <f>IF(BC1&gt;'Вводные данные'!$F$7,"N",(BC5*(1+'Вводные данные'!$E$297)*'Вводные данные'!$G$219))</f>
        <v>N</v>
      </c>
      <c r="BD46" s="264" t="str">
        <f>IF(BD1&gt;'Вводные данные'!$F$7,"N",(BD5*(1+'Вводные данные'!$E$297)*'Вводные данные'!$G$219))</f>
        <v>N</v>
      </c>
      <c r="BE46" s="264" t="str">
        <f>IF(BE1&gt;'Вводные данные'!$F$7,"N",(BE5*(1+'Вводные данные'!$E$297)*'Вводные данные'!$G$219))</f>
        <v>N</v>
      </c>
      <c r="BF46" s="264" t="str">
        <f>IF(BF1&gt;'Вводные данные'!$F$7,"N",(BF5*(1+'Вводные данные'!$E$297)*'Вводные данные'!$G$219))</f>
        <v>N</v>
      </c>
      <c r="BG46" s="264" t="str">
        <f>IF(BG1&gt;'Вводные данные'!$F$7,"N",(BG5*(1+'Вводные данные'!$E$297)*'Вводные данные'!$G$219))</f>
        <v>N</v>
      </c>
      <c r="BH46" s="264" t="str">
        <f>IF(BH1&gt;'Вводные данные'!$F$7,"N",(BH5*(1+'Вводные данные'!$E$297)*'Вводные данные'!$G$219))</f>
        <v>N</v>
      </c>
      <c r="BI46" s="264" t="str">
        <f>IF(BI1&gt;'Вводные данные'!$F$7,"N",(BI5*(1+'Вводные данные'!$E$297)*'Вводные данные'!$G$219))</f>
        <v>N</v>
      </c>
      <c r="BJ46" s="264" t="str">
        <f>IF(BJ1&gt;'Вводные данные'!$F$7,"N",(BJ5*(1+'Вводные данные'!$E$297)*'Вводные данные'!$G$219))</f>
        <v>N</v>
      </c>
      <c r="BK46" s="264" t="str">
        <f>IF(BK1&gt;'Вводные данные'!$F$7,"N",(BK5*(1+'Вводные данные'!$E$297)*'Вводные данные'!$G$219))</f>
        <v>N</v>
      </c>
      <c r="BL46" s="264" t="str">
        <f>IF(BL1&gt;'Вводные данные'!$F$7,"N",(BL5*(1+'Вводные данные'!$E$297)*'Вводные данные'!$G$219))</f>
        <v>N</v>
      </c>
      <c r="BM46" s="264" t="str">
        <f>IF(BM1&gt;'Вводные данные'!$F$7,"N",(BM5*(1+'Вводные данные'!$E$297)*'Вводные данные'!$G$219))</f>
        <v>N</v>
      </c>
      <c r="BN46" s="264" t="str">
        <f>IF(BN1&gt;'Вводные данные'!$F$7,"N",(BN5*(1+'Вводные данные'!$E$297)*'Вводные данные'!$G$219))</f>
        <v>N</v>
      </c>
      <c r="BO46" s="264" t="str">
        <f>IF(BO1&gt;'Вводные данные'!$F$7,"N",(BO5*(1+'Вводные данные'!$E$297)*'Вводные данные'!$G$219))</f>
        <v>N</v>
      </c>
      <c r="BP46" s="264" t="str">
        <f>IF(BP1&gt;'Вводные данные'!$F$7,"N",(BP5*(1+'Вводные данные'!$E$297)*'Вводные данные'!$G$219))</f>
        <v>N</v>
      </c>
      <c r="BQ46" s="264" t="str">
        <f>IF(BQ1&gt;'Вводные данные'!$F$7,"N",(BQ5*(1+'Вводные данные'!$E$297)*'Вводные данные'!$G$219))</f>
        <v>N</v>
      </c>
      <c r="BR46" s="264" t="str">
        <f>IF(BR1&gt;'Вводные данные'!$F$7,"N",(BR5*(1+'Вводные данные'!$E$297)*'Вводные данные'!$G$219))</f>
        <v>N</v>
      </c>
      <c r="BS46" s="264" t="str">
        <f>IF(BS1&gt;'Вводные данные'!$F$7,"N",(BS5*(1+'Вводные данные'!$E$297)*'Вводные данные'!$G$219))</f>
        <v>N</v>
      </c>
      <c r="BT46" s="264" t="str">
        <f>IF(BT1&gt;'Вводные данные'!$F$7,"N",(BT5*(1+'Вводные данные'!$E$297)*'Вводные данные'!$G$219))</f>
        <v>N</v>
      </c>
      <c r="BU46" s="264" t="str">
        <f>IF(BU1&gt;'Вводные данные'!$F$7,"N",(BU5*(1+'Вводные данные'!$E$297)*'Вводные данные'!$G$219))</f>
        <v>N</v>
      </c>
      <c r="BV46" s="264" t="str">
        <f>IF(BV1&gt;'Вводные данные'!$F$7,"N",(BV5*(1+'Вводные данные'!$E$297)*'Вводные данные'!$G$219))</f>
        <v>N</v>
      </c>
      <c r="BW46" s="264" t="str">
        <f>IF(BW1&gt;'Вводные данные'!$F$7,"N",(BW5*(1+'Вводные данные'!$E$297)*'Вводные данные'!$G$219))</f>
        <v>N</v>
      </c>
      <c r="BX46" s="264" t="str">
        <f>IF(BX1&gt;'Вводные данные'!$F$7,"N",(BX5*(1+'Вводные данные'!$E$297)*'Вводные данные'!$G$219))</f>
        <v>N</v>
      </c>
      <c r="BY46" s="264" t="str">
        <f>IF(BY1&gt;'Вводные данные'!$F$7,"N",(BY5*(1+'Вводные данные'!$E$297)*'Вводные данные'!$G$219))</f>
        <v>N</v>
      </c>
      <c r="BZ46" s="264" t="str">
        <f>IF(BZ1&gt;'Вводные данные'!$F$7,"N",(BZ5*(1+'Вводные данные'!$E$297)*'Вводные данные'!$G$219))</f>
        <v>N</v>
      </c>
      <c r="CA46" s="264" t="str">
        <f>IF(CA1&gt;'Вводные данные'!$F$7,"N",(CA5*(1+'Вводные данные'!$E$297)*'Вводные данные'!$G$219))</f>
        <v>N</v>
      </c>
      <c r="CB46" s="264" t="str">
        <f>IF(CB1&gt;'Вводные данные'!$F$7,"N",(CB5*(1+'Вводные данные'!$E$297)*'Вводные данные'!$G$219))</f>
        <v>N</v>
      </c>
      <c r="CC46" s="264" t="str">
        <f>IF(CC1&gt;'Вводные данные'!$F$7,"N",(CC5*(1+'Вводные данные'!$E$297)*'Вводные данные'!$G$219))</f>
        <v>N</v>
      </c>
      <c r="CD46" s="264" t="str">
        <f>IF(CD1&gt;'Вводные данные'!$F$7,"N",(CD5*(1+'Вводные данные'!$E$297)*'Вводные данные'!$G$219))</f>
        <v>N</v>
      </c>
      <c r="CE46" s="264" t="str">
        <f>IF(CE1&gt;'Вводные данные'!$F$7,"N",(CE5*(1+'Вводные данные'!$E$297)*'Вводные данные'!$G$219))</f>
        <v>N</v>
      </c>
      <c r="CF46" s="264" t="str">
        <f>IF(CF1&gt;'Вводные данные'!$F$7,"N",(CF5*(1+'Вводные данные'!$E$297)*'Вводные данные'!$G$219))</f>
        <v>N</v>
      </c>
      <c r="CG46" s="264" t="str">
        <f>IF(CG1&gt;'Вводные данные'!$F$7,"N",(CG5*(1+'Вводные данные'!$E$297)*'Вводные данные'!$G$219))</f>
        <v>N</v>
      </c>
      <c r="CH46" s="264" t="str">
        <f>IF(CH1&gt;'Вводные данные'!$F$7,"N",(CH5*(1+'Вводные данные'!$E$297)*'Вводные данные'!$G$219))</f>
        <v>N</v>
      </c>
      <c r="CI46" s="264" t="str">
        <f>IF(CI1&gt;'Вводные данные'!$F$7,"N",(CI5*(1+'Вводные данные'!$E$297)*'Вводные данные'!$G$219))</f>
        <v>N</v>
      </c>
      <c r="CJ46" s="264" t="str">
        <f>IF(CJ1&gt;'Вводные данные'!$F$7,"N",(CJ5*(1+'Вводные данные'!$E$297)*'Вводные данные'!$G$219))</f>
        <v>N</v>
      </c>
      <c r="CK46" s="264" t="str">
        <f>IF(CK1&gt;'Вводные данные'!$F$7,"N",(CK5*(1+'Вводные данные'!$E$297)*'Вводные данные'!$G$219))</f>
        <v>N</v>
      </c>
      <c r="CL46" s="264" t="str">
        <f>IF(CL1&gt;'Вводные данные'!$F$7,"N",(CL5*(1+'Вводные данные'!$E$297)*'Вводные данные'!$G$219))</f>
        <v>N</v>
      </c>
      <c r="CM46" s="264" t="str">
        <f>IF(CM1&gt;'Вводные данные'!$F$7,"N",(CM5*(1+'Вводные данные'!$E$297)*'Вводные данные'!$G$219))</f>
        <v>N</v>
      </c>
      <c r="CN46" s="264" t="str">
        <f>IF(CN1&gt;'Вводные данные'!$F$7,"N",(CN5*(1+'Вводные данные'!$E$297)*'Вводные данные'!$G$219))</f>
        <v>N</v>
      </c>
      <c r="CO46" s="264" t="str">
        <f>IF(CO1&gt;'Вводные данные'!$F$7,"N",(CO5*(1+'Вводные данные'!$E$297)*'Вводные данные'!$G$219))</f>
        <v>N</v>
      </c>
      <c r="CP46" s="264" t="str">
        <f>IF(CP1&gt;'Вводные данные'!$F$7,"N",(CP5*(1+'Вводные данные'!$E$297)*'Вводные данные'!$G$219))</f>
        <v>N</v>
      </c>
      <c r="CQ46" s="264" t="str">
        <f>IF(CQ1&gt;'Вводные данные'!$F$7,"N",(CQ5*(1+'Вводные данные'!$E$297)*'Вводные данные'!$G$219))</f>
        <v>N</v>
      </c>
      <c r="CR46" s="264" t="str">
        <f>IF(CR1&gt;'Вводные данные'!$F$7,"N",(CR5*(1+'Вводные данные'!$E$297)*'Вводные данные'!$G$219))</f>
        <v>N</v>
      </c>
      <c r="CS46" s="264" t="str">
        <f>IF(CS1&gt;'Вводные данные'!$F$7,"N",(CS5*(1+'Вводные данные'!$E$297)*'Вводные данные'!$G$219))</f>
        <v>N</v>
      </c>
      <c r="CT46" s="264" t="str">
        <f>IF(CT1&gt;'Вводные данные'!$F$7,"N",(CT5*(1+'Вводные данные'!$E$297)*'Вводные данные'!$G$219))</f>
        <v>N</v>
      </c>
      <c r="CU46" s="264" t="str">
        <f>IF(CU1&gt;'Вводные данные'!$F$7,"N",(CU5*(1+'Вводные данные'!$E$297)*'Вводные данные'!$G$219))</f>
        <v>N</v>
      </c>
      <c r="CV46" s="264" t="str">
        <f>IF(CV1&gt;'Вводные данные'!$F$7,"N",(CV5*(1+'Вводные данные'!$E$297)*'Вводные данные'!$G$219))</f>
        <v>N</v>
      </c>
      <c r="CW46" s="264" t="str">
        <f>IF(CW1&gt;'Вводные данные'!$F$7,"N",(CW5*(1+'Вводные данные'!$E$297)*'Вводные данные'!$G$219))</f>
        <v>N</v>
      </c>
      <c r="CX46" s="264" t="str">
        <f>IF(CX1&gt;'Вводные данные'!$F$7,"N",(CX5*(1+'Вводные данные'!$E$297)*'Вводные данные'!$G$219))</f>
        <v>N</v>
      </c>
      <c r="CY46" s="264" t="str">
        <f>IF(CY1&gt;'Вводные данные'!$F$7,"N",(CY5*(1+'Вводные данные'!$E$297)*'Вводные данные'!$G$219))</f>
        <v>N</v>
      </c>
      <c r="CZ46" s="264" t="str">
        <f>IF(CZ1&gt;'Вводные данные'!$F$7,"N",(CZ5*(1+'Вводные данные'!$E$297)*'Вводные данные'!$G$219))</f>
        <v>N</v>
      </c>
      <c r="DA46" s="264" t="str">
        <f>IF(DA1&gt;'Вводные данные'!$F$7,"N",(DA5*(1+'Вводные данные'!$E$297)*'Вводные данные'!$G$219))</f>
        <v>N</v>
      </c>
      <c r="DB46" s="264" t="str">
        <f>IF(DB1&gt;'Вводные данные'!$F$7,"N",(DB5*(1+'Вводные данные'!$E$297)*'Вводные данные'!$G$219))</f>
        <v>N</v>
      </c>
      <c r="DC46" s="264" t="str">
        <f>IF(DC1&gt;'Вводные данные'!$F$7,"N",(DC5*(1+'Вводные данные'!$E$297)*'Вводные данные'!$G$219))</f>
        <v>N</v>
      </c>
      <c r="DD46" s="264" t="str">
        <f>IF(DD1&gt;'Вводные данные'!$F$7,"N",(DD5*(1+'Вводные данные'!$E$297)*'Вводные данные'!$G$219))</f>
        <v>N</v>
      </c>
      <c r="DE46" s="264" t="str">
        <f>IF(DE1&gt;'Вводные данные'!$F$7,"N",(DE5*(1+'Вводные данные'!$E$297)*'Вводные данные'!$G$219))</f>
        <v>N</v>
      </c>
      <c r="DF46" s="264" t="str">
        <f>IF(DF1&gt;'Вводные данные'!$F$7,"N",(DF5*(1+'Вводные данные'!$E$297)*'Вводные данные'!$G$219))</f>
        <v>N</v>
      </c>
      <c r="DG46" s="264" t="str">
        <f>IF(DG1&gt;'Вводные данные'!$F$7,"N",(DG5*(1+'Вводные данные'!$E$297)*'Вводные данные'!$G$219))</f>
        <v>N</v>
      </c>
      <c r="DH46" s="264" t="str">
        <f>IF(DH1&gt;'Вводные данные'!$F$7,"N",(DH5*(1+'Вводные данные'!$E$297)*'Вводные данные'!$G$219))</f>
        <v>N</v>
      </c>
      <c r="DI46" s="264" t="str">
        <f>IF(DI1&gt;'Вводные данные'!$F$7,"N",(DI5*(1+'Вводные данные'!$E$297)*'Вводные данные'!$G$219))</f>
        <v>N</v>
      </c>
      <c r="DJ46" s="264" t="str">
        <f>IF(DJ1&gt;'Вводные данные'!$F$7,"N",(DJ5*(1+'Вводные данные'!$E$297)*'Вводные данные'!$G$219))</f>
        <v>N</v>
      </c>
      <c r="DK46" s="264" t="str">
        <f>IF(DK1&gt;'Вводные данные'!$F$7,"N",(DK5*(1+'Вводные данные'!$E$297)*'Вводные данные'!$G$219))</f>
        <v>N</v>
      </c>
      <c r="DL46" s="264" t="str">
        <f>IF(DL1&gt;'Вводные данные'!$F$7,"N",(DL5*(1+'Вводные данные'!$E$297)*'Вводные данные'!$G$219))</f>
        <v>N</v>
      </c>
      <c r="DM46" s="264" t="str">
        <f>IF(DM1&gt;'Вводные данные'!$F$7,"N",(DM5*(1+'Вводные данные'!$E$297)*'Вводные данные'!$G$219))</f>
        <v>N</v>
      </c>
      <c r="DN46" s="264" t="str">
        <f>IF(DN1&gt;'Вводные данные'!$F$7,"N",(DN5*(1+'Вводные данные'!$E$297)*'Вводные данные'!$G$219))</f>
        <v>N</v>
      </c>
      <c r="DO46" s="264" t="str">
        <f>IF(DO1&gt;'Вводные данные'!$F$7,"N",(DO5*(1+'Вводные данные'!$E$297)*'Вводные данные'!$G$219))</f>
        <v>N</v>
      </c>
      <c r="DP46" s="264" t="str">
        <f>IF(DP1&gt;'Вводные данные'!$F$7,"N",(DP5*(1+'Вводные данные'!$E$297)*'Вводные данные'!$G$219))</f>
        <v>N</v>
      </c>
      <c r="DQ46" s="264" t="str">
        <f>IF(DQ1&gt;'Вводные данные'!$F$7,"N",(DQ5*(1+'Вводные данные'!$E$297)*'Вводные данные'!$G$219))</f>
        <v>N</v>
      </c>
      <c r="DR46" s="264" t="str">
        <f>IF(DR1&gt;'Вводные данные'!$F$7,"N",(DR5*(1+'Вводные данные'!$E$297)*'Вводные данные'!$G$219))</f>
        <v>N</v>
      </c>
      <c r="DS46" s="264" t="str">
        <f>IF(DS1&gt;'Вводные данные'!$F$7,"N",(DS5*(1+'Вводные данные'!$E$297)*'Вводные данные'!$G$219))</f>
        <v>N</v>
      </c>
      <c r="DT46" s="264" t="str">
        <f>IF(DT1&gt;'Вводные данные'!$F$7,"N",(DT5*(1+'Вводные данные'!$E$297)*'Вводные данные'!$G$219))</f>
        <v>N</v>
      </c>
      <c r="DU46" s="264" t="str">
        <f>IF(DU1&gt;'Вводные данные'!$F$7,"N",(DU5*(1+'Вводные данные'!$E$297)*'Вводные данные'!$G$219))</f>
        <v>N</v>
      </c>
      <c r="DV46" s="264" t="str">
        <f>IF(DV1&gt;'Вводные данные'!$F$7,"N",(DV5*(1+'Вводные данные'!$E$297)*'Вводные данные'!$G$219))</f>
        <v>N</v>
      </c>
      <c r="DW46" s="264" t="str">
        <f>IF(DW1&gt;'Вводные данные'!$F$7,"N",(DW5*(1+'Вводные данные'!$E$297)*'Вводные данные'!$G$219))</f>
        <v>N</v>
      </c>
      <c r="DX46" s="264" t="str">
        <f>IF(DX1&gt;'Вводные данные'!$F$7,"N",(DX5*(1+'Вводные данные'!$E$297)*'Вводные данные'!$G$219))</f>
        <v>N</v>
      </c>
      <c r="DY46" s="264" t="str">
        <f>IF(DY1&gt;'Вводные данные'!$F$7,"N",(DY5*(1+'Вводные данные'!$E$297)*'Вводные данные'!$G$219))</f>
        <v>N</v>
      </c>
      <c r="DZ46" s="264" t="str">
        <f>IF(DZ1&gt;'Вводные данные'!$F$7,"N",(DZ5*(1+'Вводные данные'!$E$297)*'Вводные данные'!$G$219))</f>
        <v>N</v>
      </c>
      <c r="EA46" s="264" t="str">
        <f>IF(EA1&gt;'Вводные данные'!$F$7,"N",(EA5*(1+'Вводные данные'!$E$297)*'Вводные данные'!$G$219))</f>
        <v>N</v>
      </c>
      <c r="EB46" s="264" t="str">
        <f>IF(EB1&gt;'Вводные данные'!$F$7,"N",(EB5*(1+'Вводные данные'!$E$297)*'Вводные данные'!$G$219))</f>
        <v>N</v>
      </c>
      <c r="EC46" s="264" t="str">
        <f>IF(EC1&gt;'Вводные данные'!$F$7,"N",(EC5*(1+'Вводные данные'!$E$297)*'Вводные данные'!$G$219))</f>
        <v>N</v>
      </c>
      <c r="ED46" s="264" t="str">
        <f>IF(ED1&gt;'Вводные данные'!$F$7,"N",(ED5*(1+'Вводные данные'!$E$297)*'Вводные данные'!$G$219))</f>
        <v>N</v>
      </c>
      <c r="EE46" s="264" t="str">
        <f>IF(EE1&gt;'Вводные данные'!$F$7,"N",(EE5*(1+'Вводные данные'!$E$297)*'Вводные данные'!$G$219))</f>
        <v>N</v>
      </c>
      <c r="EF46" s="264" t="str">
        <f>IF(EF1&gt;'Вводные данные'!$F$7,"N",(EF5*(1+'Вводные данные'!$E$297)*'Вводные данные'!$G$219))</f>
        <v>N</v>
      </c>
      <c r="EG46" s="264" t="str">
        <f>IF(EG1&gt;'Вводные данные'!$F$7,"N",(EG5*(1+'Вводные данные'!$E$297)*'Вводные данные'!$G$219))</f>
        <v>N</v>
      </c>
      <c r="EH46" s="264" t="str">
        <f>IF(EH1&gt;'Вводные данные'!$F$7,"N",(EH5*(1+'Вводные данные'!$E$297)*'Вводные данные'!$G$219))</f>
        <v>N</v>
      </c>
      <c r="EI46" s="264" t="str">
        <f>IF(EI1&gt;'Вводные данные'!$F$7,"N",(EI5*(1+'Вводные данные'!$E$297)*'Вводные данные'!$G$219))</f>
        <v>N</v>
      </c>
      <c r="EJ46" s="264" t="str">
        <f>IF(EJ1&gt;'Вводные данные'!$F$7,"N",(EJ5*(1+'Вводные данные'!$E$297)*'Вводные данные'!$G$219))</f>
        <v>N</v>
      </c>
      <c r="EK46" s="264" t="str">
        <f>IF(EK1&gt;'Вводные данные'!$F$7,"N",(EK5*(1+'Вводные данные'!$E$297)*'Вводные данные'!$G$219))</f>
        <v>N</v>
      </c>
      <c r="EL46" s="264" t="str">
        <f>IF(EL1&gt;'Вводные данные'!$F$7,"N",(EL5*(1+'Вводные данные'!$E$297)*'Вводные данные'!$G$219))</f>
        <v>N</v>
      </c>
      <c r="EM46" s="264" t="str">
        <f>IF(EM1&gt;'Вводные данные'!$F$7,"N",(EM5*(1+'Вводные данные'!$E$297)*'Вводные данные'!$G$219))</f>
        <v>N</v>
      </c>
      <c r="EN46" s="264" t="str">
        <f>IF(EN1&gt;'Вводные данные'!$F$7,"N",(EN5*(1+'Вводные данные'!$E$297)*'Вводные данные'!$G$219))</f>
        <v>N</v>
      </c>
      <c r="EO46" s="264" t="str">
        <f>IF(EO1&gt;'Вводные данные'!$F$7,"N",(EO5*(1+'Вводные данные'!$E$297)*'Вводные данные'!$G$219))</f>
        <v>N</v>
      </c>
      <c r="EP46" s="264" t="str">
        <f>IF(EP1&gt;'Вводные данные'!$F$7,"N",(EP5*(1+'Вводные данные'!$E$297)*'Вводные данные'!$G$219))</f>
        <v>N</v>
      </c>
      <c r="EQ46" s="264" t="str">
        <f>IF(EQ1&gt;'Вводные данные'!$F$7,"N",(EQ5*(1+'Вводные данные'!$E$297)*'Вводные данные'!$G$219))</f>
        <v>N</v>
      </c>
      <c r="ER46" s="264" t="str">
        <f>IF(ER1&gt;'Вводные данные'!$F$7,"N",(ER5*(1+'Вводные данные'!$E$297)*'Вводные данные'!$G$219))</f>
        <v>N</v>
      </c>
      <c r="ES46" s="264" t="str">
        <f>IF(ES1&gt;'Вводные данные'!$F$7,"N",(ES5*(1+'Вводные данные'!$E$297)*'Вводные данные'!$G$219))</f>
        <v>N</v>
      </c>
      <c r="ET46" s="264" t="str">
        <f>IF(ET1&gt;'Вводные данные'!$F$7,"N",(ET5*(1+'Вводные данные'!$E$297)*'Вводные данные'!$G$219))</f>
        <v>N</v>
      </c>
      <c r="EU46" s="264" t="str">
        <f>IF(EU1&gt;'Вводные данные'!$F$7,"N",(EU5*(1+'Вводные данные'!$E$297)*'Вводные данные'!$G$219))</f>
        <v>N</v>
      </c>
      <c r="EV46" s="264" t="str">
        <f>IF(EV1&gt;'Вводные данные'!$F$7,"N",(EV5*(1+'Вводные данные'!$E$297)*'Вводные данные'!$G$219))</f>
        <v>N</v>
      </c>
      <c r="EW46" s="264" t="str">
        <f>IF(EW1&gt;'Вводные данные'!$F$7,"N",(EW5*(1+'Вводные данные'!$E$297)*'Вводные данные'!$G$219))</f>
        <v>N</v>
      </c>
    </row>
    <row r="47" spans="2:153" ht="15" customHeight="1" x14ac:dyDescent="0.25">
      <c r="B47" s="336" t="s">
        <v>239</v>
      </c>
      <c r="C47" s="249">
        <f t="shared" si="5"/>
        <v>740000.14389891014</v>
      </c>
      <c r="D47" s="249">
        <f>IF(D1&gt;'Вводные данные'!$F$7,"N",(D5*(1+'Вводные данные'!$E$297)*'Вводные данные'!$G$222))</f>
        <v>0</v>
      </c>
      <c r="E47" s="249">
        <f>IF(E1&gt;'Вводные данные'!$F$7,"N",(E5*(1+'Вводные данные'!$E$297)*'Вводные данные'!$G$222))</f>
        <v>0</v>
      </c>
      <c r="F47" s="249">
        <f>IF(F1&gt;'Вводные данные'!$F$7,"N",(F5*(1+'Вводные данные'!$E$297)*'Вводные данные'!$G$222))</f>
        <v>0</v>
      </c>
      <c r="G47" s="249">
        <f>IF(G1&gt;'Вводные данные'!$F$7,"N",(G5*(1+'Вводные данные'!$E$297)*'Вводные данные'!$G$222))</f>
        <v>0</v>
      </c>
      <c r="H47" s="249">
        <f>IF(H1&gt;'Вводные данные'!$F$7,"N",(H5*(1+'Вводные данные'!$E$297)*'Вводные данные'!$G$222))</f>
        <v>0</v>
      </c>
      <c r="I47" s="249">
        <f>IF(I1&gt;'Вводные данные'!$F$7,"N",(I5*(1+'Вводные данные'!$E$297)*'Вводные данные'!$G$222))</f>
        <v>0</v>
      </c>
      <c r="J47" s="249">
        <f>IF(J1&gt;'Вводные данные'!$F$7,"N",(J5*(1+'Вводные данные'!$E$297)*'Вводные данные'!$G$222))</f>
        <v>7914.4400416995722</v>
      </c>
      <c r="K47" s="249">
        <f>IF(K1&gt;'Вводные данные'!$F$7,"N",(K5*(1+'Вводные данные'!$E$297)*'Вводные данные'!$G$222))</f>
        <v>15828.880083399144</v>
      </c>
      <c r="L47" s="249">
        <f>IF(L1&gt;'Вводные данные'!$F$7,"N",(L5*(1+'Вводные данные'!$E$297)*'Вводные данные'!$G$222))</f>
        <v>19786.10010424893</v>
      </c>
      <c r="M47" s="264">
        <f>IF(M1&gt;'Вводные данные'!$F$7,"N",(M5*(1+'Вводные данные'!$E$297)*'Вводные данные'!$G$222))</f>
        <v>23743.320125098715</v>
      </c>
      <c r="N47" s="264">
        <f>IF(N1&gt;'Вводные данные'!$F$7,"N",(N5*(1+'Вводные данные'!$E$297)*'Вводные данные'!$G$222))</f>
        <v>31657.760166798289</v>
      </c>
      <c r="O47" s="264">
        <f>IF(O1&gt;'Вводные данные'!$F$7,"N",(O5*(1+'Вводные данные'!$E$297)*'Вводные данные'!$G$222))</f>
        <v>43529.420229347648</v>
      </c>
      <c r="P47" s="264">
        <f>IF(P1&gt;'Вводные данные'!$F$7,"N",(P5*(1+'Вводные данные'!$E$297)*'Вводные данные'!$G$222))</f>
        <v>55401.080291897</v>
      </c>
      <c r="Q47" s="264">
        <f>IF(Q1&gt;'Вводные данные'!$F$7,"N",(Q5*(1+'Вводные данные'!$E$297)*'Вводные данные'!$G$222))</f>
        <v>67272.74035444636</v>
      </c>
      <c r="R47" s="264">
        <f>IF(R1&gt;'Вводные данные'!$F$7,"N",(R5*(1+'Вводные данные'!$E$297)*'Вводные данные'!$G$222))</f>
        <v>79144.400416995719</v>
      </c>
      <c r="S47" s="264">
        <f>IF(S1&gt;'Вводные данные'!$F$7,"N",(S5*(1+'Вводные данные'!$E$297)*'Вводные данные'!$G$222))</f>
        <v>79144.400416995719</v>
      </c>
      <c r="T47" s="264">
        <f>IF(T1&gt;'Вводные данные'!$F$7,"N",(T5*(1+'Вводные данные'!$E$297)*'Вводные данные'!$G$222))</f>
        <v>79144.400416995719</v>
      </c>
      <c r="U47" s="264">
        <f>IF(U1&gt;'Вводные данные'!$F$7,"N",(U5*(1+'Вводные данные'!$E$297)*'Вводные данные'!$G$222))</f>
        <v>79144.400416995719</v>
      </c>
      <c r="V47" s="264">
        <f>IF(V1&gt;'Вводные данные'!$F$7,"N",(V5*(1+'Вводные данные'!$E$297)*'Вводные данные'!$G$222))</f>
        <v>79144.400416995719</v>
      </c>
      <c r="W47" s="264">
        <f>IF(W1&gt;'Вводные данные'!$F$7,"N",(W5*(1+'Вводные данные'!$E$297)*'Вводные данные'!$G$222))</f>
        <v>79144.400416995719</v>
      </c>
      <c r="X47" s="264" t="str">
        <f>IF(X1&gt;'Вводные данные'!$F$7,"N",(X5*(1+'Вводные данные'!$E$297)*'Вводные данные'!$G$222))</f>
        <v>N</v>
      </c>
      <c r="Y47" s="264" t="str">
        <f>IF(Y1&gt;'Вводные данные'!$F$7,"N",(Y5*(1+'Вводные данные'!$E$297)*'Вводные данные'!$G$222))</f>
        <v>N</v>
      </c>
      <c r="Z47" s="264" t="str">
        <f>IF(Z1&gt;'Вводные данные'!$F$7,"N",(Z5*(1+'Вводные данные'!$E$297)*'Вводные данные'!$G$222))</f>
        <v>N</v>
      </c>
      <c r="AA47" s="264" t="str">
        <f>IF(AA1&gt;'Вводные данные'!$F$7,"N",(AA5*(1+'Вводные данные'!$E$297)*'Вводные данные'!$G$222))</f>
        <v>N</v>
      </c>
      <c r="AB47" s="264" t="str">
        <f>IF(AB1&gt;'Вводные данные'!$F$7,"N",(AB5*(1+'Вводные данные'!$E$297)*'Вводные данные'!$G$222))</f>
        <v>N</v>
      </c>
      <c r="AC47" s="264" t="str">
        <f>IF(AC1&gt;'Вводные данные'!$F$7,"N",(AC5*(1+'Вводные данные'!$E$297)*'Вводные данные'!$G$222))</f>
        <v>N</v>
      </c>
      <c r="AD47" s="264" t="str">
        <f>IF(AD1&gt;'Вводные данные'!$F$7,"N",(AD5*(1+'Вводные данные'!$E$297)*'Вводные данные'!$G$222))</f>
        <v>N</v>
      </c>
      <c r="AE47" s="264" t="str">
        <f>IF(AE1&gt;'Вводные данные'!$F$7,"N",(AE5*(1+'Вводные данные'!$E$297)*'Вводные данные'!$G$222))</f>
        <v>N</v>
      </c>
      <c r="AF47" s="264" t="str">
        <f>IF(AF1&gt;'Вводные данные'!$F$7,"N",(AF5*(1+'Вводные данные'!$E$297)*'Вводные данные'!$G$222))</f>
        <v>N</v>
      </c>
      <c r="AG47" s="264" t="str">
        <f>IF(AG1&gt;'Вводные данные'!$F$7,"N",(AG5*(1+'Вводные данные'!$E$297)*'Вводные данные'!$G$222))</f>
        <v>N</v>
      </c>
      <c r="AH47" s="264" t="str">
        <f>IF(AH1&gt;'Вводные данные'!$F$7,"N",(AH5*(1+'Вводные данные'!$E$297)*'Вводные данные'!$G$222))</f>
        <v>N</v>
      </c>
      <c r="AI47" s="264" t="str">
        <f>IF(AI1&gt;'Вводные данные'!$F$7,"N",(AI5*(1+'Вводные данные'!$E$297)*'Вводные данные'!$G$222))</f>
        <v>N</v>
      </c>
      <c r="AJ47" s="264" t="str">
        <f>IF(AJ1&gt;'Вводные данные'!$F$7,"N",(AJ5*(1+'Вводные данные'!$E$297)*'Вводные данные'!$G$222))</f>
        <v>N</v>
      </c>
      <c r="AK47" s="264" t="str">
        <f>IF(AK1&gt;'Вводные данные'!$F$7,"N",(AK5*(1+'Вводные данные'!$E$297)*'Вводные данные'!$G$222))</f>
        <v>N</v>
      </c>
      <c r="AL47" s="264" t="str">
        <f>IF(AL1&gt;'Вводные данные'!$F$7,"N",(AL5*(1+'Вводные данные'!$E$297)*'Вводные данные'!$G$222))</f>
        <v>N</v>
      </c>
      <c r="AM47" s="264" t="str">
        <f>IF(AM1&gt;'Вводные данные'!$F$7,"N",(AM5*(1+'Вводные данные'!$E$297)*'Вводные данные'!$G$222))</f>
        <v>N</v>
      </c>
      <c r="AN47" s="264" t="str">
        <f>IF(AN1&gt;'Вводные данные'!$F$7,"N",(AN5*(1+'Вводные данные'!$E$297)*'Вводные данные'!$G$222))</f>
        <v>N</v>
      </c>
      <c r="AO47" s="264" t="str">
        <f>IF(AO1&gt;'Вводные данные'!$F$7,"N",(AO5*(1+'Вводные данные'!$E$297)*'Вводные данные'!$G$222))</f>
        <v>N</v>
      </c>
      <c r="AP47" s="264" t="str">
        <f>IF(AP1&gt;'Вводные данные'!$F$7,"N",(AP5*(1+'Вводные данные'!$E$297)*'Вводные данные'!$G$222))</f>
        <v>N</v>
      </c>
      <c r="AQ47" s="264" t="str">
        <f>IF(AQ1&gt;'Вводные данные'!$F$7,"N",(AQ5*(1+'Вводные данные'!$E$297)*'Вводные данные'!$G$222))</f>
        <v>N</v>
      </c>
      <c r="AR47" s="264" t="str">
        <f>IF(AR1&gt;'Вводные данные'!$F$7,"N",(AR5*(1+'Вводные данные'!$E$297)*'Вводные данные'!$G$222))</f>
        <v>N</v>
      </c>
      <c r="AS47" s="264" t="str">
        <f>IF(AS1&gt;'Вводные данные'!$F$7,"N",(AS5*(1+'Вводные данные'!$E$297)*'Вводные данные'!$G$222))</f>
        <v>N</v>
      </c>
      <c r="AT47" s="264" t="str">
        <f>IF(AT1&gt;'Вводные данные'!$F$7,"N",(AT5*(1+'Вводные данные'!$E$297)*'Вводные данные'!$G$222))</f>
        <v>N</v>
      </c>
      <c r="AU47" s="264" t="str">
        <f>IF(AU1&gt;'Вводные данные'!$F$7,"N",(AU5*(1+'Вводные данные'!$E$297)*'Вводные данные'!$G$222))</f>
        <v>N</v>
      </c>
      <c r="AV47" s="264" t="str">
        <f>IF(AV1&gt;'Вводные данные'!$F$7,"N",(AV5*(1+'Вводные данные'!$E$297)*'Вводные данные'!$G$222))</f>
        <v>N</v>
      </c>
      <c r="AW47" s="264" t="str">
        <f>IF(AW1&gt;'Вводные данные'!$F$7,"N",(AW5*(1+'Вводные данные'!$E$297)*'Вводные данные'!$G$222))</f>
        <v>N</v>
      </c>
      <c r="AX47" s="264" t="str">
        <f>IF(AX1&gt;'Вводные данные'!$F$7,"N",(AX5*(1+'Вводные данные'!$E$297)*'Вводные данные'!$G$222))</f>
        <v>N</v>
      </c>
      <c r="AY47" s="264" t="str">
        <f>IF(AY1&gt;'Вводные данные'!$F$7,"N",(AY5*(1+'Вводные данные'!$E$297)*'Вводные данные'!$G$222))</f>
        <v>N</v>
      </c>
      <c r="AZ47" s="264" t="str">
        <f>IF(AZ1&gt;'Вводные данные'!$F$7,"N",(AZ5*(1+'Вводные данные'!$E$297)*'Вводные данные'!$G$222))</f>
        <v>N</v>
      </c>
      <c r="BA47" s="264" t="str">
        <f>IF(BA1&gt;'Вводные данные'!$F$7,"N",(BA5*(1+'Вводные данные'!$E$297)*'Вводные данные'!$G$222))</f>
        <v>N</v>
      </c>
      <c r="BB47" s="264" t="str">
        <f>IF(BB1&gt;'Вводные данные'!$F$7,"N",(BB5*(1+'Вводные данные'!$E$297)*'Вводные данные'!$G$222))</f>
        <v>N</v>
      </c>
      <c r="BC47" s="264" t="str">
        <f>IF(BC1&gt;'Вводные данные'!$F$7,"N",(BC5*(1+'Вводные данные'!$E$297)*'Вводные данные'!$G$222))</f>
        <v>N</v>
      </c>
      <c r="BD47" s="264" t="str">
        <f>IF(BD1&gt;'Вводные данные'!$F$7,"N",(BD5*(1+'Вводные данные'!$E$297)*'Вводные данные'!$G$222))</f>
        <v>N</v>
      </c>
      <c r="BE47" s="264" t="str">
        <f>IF(BE1&gt;'Вводные данные'!$F$7,"N",(BE5*(1+'Вводные данные'!$E$297)*'Вводные данные'!$G$222))</f>
        <v>N</v>
      </c>
      <c r="BF47" s="264" t="str">
        <f>IF(BF1&gt;'Вводные данные'!$F$7,"N",(BF5*(1+'Вводные данные'!$E$297)*'Вводные данные'!$G$222))</f>
        <v>N</v>
      </c>
      <c r="BG47" s="264" t="str">
        <f>IF(BG1&gt;'Вводные данные'!$F$7,"N",(BG5*(1+'Вводные данные'!$E$297)*'Вводные данные'!$G$222))</f>
        <v>N</v>
      </c>
      <c r="BH47" s="264" t="str">
        <f>IF(BH1&gt;'Вводные данные'!$F$7,"N",(BH5*(1+'Вводные данные'!$E$297)*'Вводные данные'!$G$222))</f>
        <v>N</v>
      </c>
      <c r="BI47" s="264" t="str">
        <f>IF(BI1&gt;'Вводные данные'!$F$7,"N",(BI5*(1+'Вводные данные'!$E$297)*'Вводные данные'!$G$222))</f>
        <v>N</v>
      </c>
      <c r="BJ47" s="264" t="str">
        <f>IF(BJ1&gt;'Вводные данные'!$F$7,"N",(BJ5*(1+'Вводные данные'!$E$297)*'Вводные данные'!$G$222))</f>
        <v>N</v>
      </c>
      <c r="BK47" s="264" t="str">
        <f>IF(BK1&gt;'Вводные данные'!$F$7,"N",(BK5*(1+'Вводные данные'!$E$297)*'Вводные данные'!$G$222))</f>
        <v>N</v>
      </c>
      <c r="BL47" s="264" t="str">
        <f>IF(BL1&gt;'Вводные данные'!$F$7,"N",(BL5*(1+'Вводные данные'!$E$297)*'Вводные данные'!$G$222))</f>
        <v>N</v>
      </c>
      <c r="BM47" s="264" t="str">
        <f>IF(BM1&gt;'Вводные данные'!$F$7,"N",(BM5*(1+'Вводные данные'!$E$297)*'Вводные данные'!$G$222))</f>
        <v>N</v>
      </c>
      <c r="BN47" s="264" t="str">
        <f>IF(BN1&gt;'Вводные данные'!$F$7,"N",(BN5*(1+'Вводные данные'!$E$297)*'Вводные данные'!$G$222))</f>
        <v>N</v>
      </c>
      <c r="BO47" s="264" t="str">
        <f>IF(BO1&gt;'Вводные данные'!$F$7,"N",(BO5*(1+'Вводные данные'!$E$297)*'Вводные данные'!$G$222))</f>
        <v>N</v>
      </c>
      <c r="BP47" s="264" t="str">
        <f>IF(BP1&gt;'Вводные данные'!$F$7,"N",(BP5*(1+'Вводные данные'!$E$297)*'Вводные данные'!$G$222))</f>
        <v>N</v>
      </c>
      <c r="BQ47" s="264" t="str">
        <f>IF(BQ1&gt;'Вводные данные'!$F$7,"N",(BQ5*(1+'Вводные данные'!$E$297)*'Вводные данные'!$G$222))</f>
        <v>N</v>
      </c>
      <c r="BR47" s="264" t="str">
        <f>IF(BR1&gt;'Вводные данные'!$F$7,"N",(BR5*(1+'Вводные данные'!$E$297)*'Вводные данные'!$G$222))</f>
        <v>N</v>
      </c>
      <c r="BS47" s="264" t="str">
        <f>IF(BS1&gt;'Вводные данные'!$F$7,"N",(BS5*(1+'Вводные данные'!$E$297)*'Вводные данные'!$G$222))</f>
        <v>N</v>
      </c>
      <c r="BT47" s="264" t="str">
        <f>IF(BT1&gt;'Вводные данные'!$F$7,"N",(BT5*(1+'Вводные данные'!$E$297)*'Вводные данные'!$G$222))</f>
        <v>N</v>
      </c>
      <c r="BU47" s="264" t="str">
        <f>IF(BU1&gt;'Вводные данные'!$F$7,"N",(BU5*(1+'Вводные данные'!$E$297)*'Вводные данные'!$G$222))</f>
        <v>N</v>
      </c>
      <c r="BV47" s="264" t="str">
        <f>IF(BV1&gt;'Вводные данные'!$F$7,"N",(BV5*(1+'Вводные данные'!$E$297)*'Вводные данные'!$G$222))</f>
        <v>N</v>
      </c>
      <c r="BW47" s="264" t="str">
        <f>IF(BW1&gt;'Вводные данные'!$F$7,"N",(BW5*(1+'Вводные данные'!$E$297)*'Вводные данные'!$G$222))</f>
        <v>N</v>
      </c>
      <c r="BX47" s="264" t="str">
        <f>IF(BX1&gt;'Вводные данные'!$F$7,"N",(BX5*(1+'Вводные данные'!$E$297)*'Вводные данные'!$G$222))</f>
        <v>N</v>
      </c>
      <c r="BY47" s="264" t="str">
        <f>IF(BY1&gt;'Вводные данные'!$F$7,"N",(BY5*(1+'Вводные данные'!$E$297)*'Вводные данные'!$G$222))</f>
        <v>N</v>
      </c>
      <c r="BZ47" s="264" t="str">
        <f>IF(BZ1&gt;'Вводные данные'!$F$7,"N",(BZ5*(1+'Вводные данные'!$E$297)*'Вводные данные'!$G$222))</f>
        <v>N</v>
      </c>
      <c r="CA47" s="264" t="str">
        <f>IF(CA1&gt;'Вводные данные'!$F$7,"N",(CA5*(1+'Вводные данные'!$E$297)*'Вводные данные'!$G$222))</f>
        <v>N</v>
      </c>
      <c r="CB47" s="264" t="str">
        <f>IF(CB1&gt;'Вводные данные'!$F$7,"N",(CB5*(1+'Вводные данные'!$E$297)*'Вводные данные'!$G$222))</f>
        <v>N</v>
      </c>
      <c r="CC47" s="264" t="str">
        <f>IF(CC1&gt;'Вводные данные'!$F$7,"N",(CC5*(1+'Вводные данные'!$E$297)*'Вводные данные'!$G$222))</f>
        <v>N</v>
      </c>
      <c r="CD47" s="264" t="str">
        <f>IF(CD1&gt;'Вводные данные'!$F$7,"N",(CD5*(1+'Вводные данные'!$E$297)*'Вводные данные'!$G$222))</f>
        <v>N</v>
      </c>
      <c r="CE47" s="264" t="str">
        <f>IF(CE1&gt;'Вводные данные'!$F$7,"N",(CE5*(1+'Вводные данные'!$E$297)*'Вводные данные'!$G$222))</f>
        <v>N</v>
      </c>
      <c r="CF47" s="264" t="str">
        <f>IF(CF1&gt;'Вводные данные'!$F$7,"N",(CF5*(1+'Вводные данные'!$E$297)*'Вводные данные'!$G$222))</f>
        <v>N</v>
      </c>
      <c r="CG47" s="264" t="str">
        <f>IF(CG1&gt;'Вводные данные'!$F$7,"N",(CG5*(1+'Вводные данные'!$E$297)*'Вводные данные'!$G$222))</f>
        <v>N</v>
      </c>
      <c r="CH47" s="264" t="str">
        <f>IF(CH1&gt;'Вводные данные'!$F$7,"N",(CH5*(1+'Вводные данные'!$E$297)*'Вводные данные'!$G$222))</f>
        <v>N</v>
      </c>
      <c r="CI47" s="264" t="str">
        <f>IF(CI1&gt;'Вводные данные'!$F$7,"N",(CI5*(1+'Вводные данные'!$E$297)*'Вводные данные'!$G$222))</f>
        <v>N</v>
      </c>
      <c r="CJ47" s="264" t="str">
        <f>IF(CJ1&gt;'Вводные данные'!$F$7,"N",(CJ5*(1+'Вводные данные'!$E$297)*'Вводные данные'!$G$222))</f>
        <v>N</v>
      </c>
      <c r="CK47" s="264" t="str">
        <f>IF(CK1&gt;'Вводные данные'!$F$7,"N",(CK5*(1+'Вводные данные'!$E$297)*'Вводные данные'!$G$222))</f>
        <v>N</v>
      </c>
      <c r="CL47" s="264" t="str">
        <f>IF(CL1&gt;'Вводные данные'!$F$7,"N",(CL5*(1+'Вводные данные'!$E$297)*'Вводные данные'!$G$222))</f>
        <v>N</v>
      </c>
      <c r="CM47" s="264" t="str">
        <f>IF(CM1&gt;'Вводные данные'!$F$7,"N",(CM5*(1+'Вводные данные'!$E$297)*'Вводные данные'!$G$222))</f>
        <v>N</v>
      </c>
      <c r="CN47" s="264" t="str">
        <f>IF(CN1&gt;'Вводные данные'!$F$7,"N",(CN5*(1+'Вводные данные'!$E$297)*'Вводные данные'!$G$222))</f>
        <v>N</v>
      </c>
      <c r="CO47" s="264" t="str">
        <f>IF(CO1&gt;'Вводные данные'!$F$7,"N",(CO5*(1+'Вводные данные'!$E$297)*'Вводные данные'!$G$222))</f>
        <v>N</v>
      </c>
      <c r="CP47" s="264" t="str">
        <f>IF(CP1&gt;'Вводные данные'!$F$7,"N",(CP5*(1+'Вводные данные'!$E$297)*'Вводные данные'!$G$222))</f>
        <v>N</v>
      </c>
      <c r="CQ47" s="264" t="str">
        <f>IF(CQ1&gt;'Вводные данные'!$F$7,"N",(CQ5*(1+'Вводные данные'!$E$297)*'Вводные данные'!$G$222))</f>
        <v>N</v>
      </c>
      <c r="CR47" s="264" t="str">
        <f>IF(CR1&gt;'Вводные данные'!$F$7,"N",(CR5*(1+'Вводные данные'!$E$297)*'Вводные данные'!$G$222))</f>
        <v>N</v>
      </c>
      <c r="CS47" s="264" t="str">
        <f>IF(CS1&gt;'Вводные данные'!$F$7,"N",(CS5*(1+'Вводные данные'!$E$297)*'Вводные данные'!$G$222))</f>
        <v>N</v>
      </c>
      <c r="CT47" s="264" t="str">
        <f>IF(CT1&gt;'Вводные данные'!$F$7,"N",(CT5*(1+'Вводные данные'!$E$297)*'Вводные данные'!$G$222))</f>
        <v>N</v>
      </c>
      <c r="CU47" s="264" t="str">
        <f>IF(CU1&gt;'Вводные данные'!$F$7,"N",(CU5*(1+'Вводные данные'!$E$297)*'Вводные данные'!$G$222))</f>
        <v>N</v>
      </c>
      <c r="CV47" s="264" t="str">
        <f>IF(CV1&gt;'Вводные данные'!$F$7,"N",(CV5*(1+'Вводные данные'!$E$297)*'Вводные данные'!$G$222))</f>
        <v>N</v>
      </c>
      <c r="CW47" s="264" t="str">
        <f>IF(CW1&gt;'Вводные данные'!$F$7,"N",(CW5*(1+'Вводные данные'!$E$297)*'Вводные данные'!$G$222))</f>
        <v>N</v>
      </c>
      <c r="CX47" s="264" t="str">
        <f>IF(CX1&gt;'Вводные данные'!$F$7,"N",(CX5*(1+'Вводные данные'!$E$297)*'Вводные данные'!$G$222))</f>
        <v>N</v>
      </c>
      <c r="CY47" s="264" t="str">
        <f>IF(CY1&gt;'Вводные данные'!$F$7,"N",(CY5*(1+'Вводные данные'!$E$297)*'Вводные данные'!$G$222))</f>
        <v>N</v>
      </c>
      <c r="CZ47" s="264" t="str">
        <f>IF(CZ1&gt;'Вводные данные'!$F$7,"N",(CZ5*(1+'Вводные данные'!$E$297)*'Вводные данные'!$G$222))</f>
        <v>N</v>
      </c>
      <c r="DA47" s="264" t="str">
        <f>IF(DA1&gt;'Вводные данные'!$F$7,"N",(DA5*(1+'Вводные данные'!$E$297)*'Вводные данные'!$G$222))</f>
        <v>N</v>
      </c>
      <c r="DB47" s="264" t="str">
        <f>IF(DB1&gt;'Вводные данные'!$F$7,"N",(DB5*(1+'Вводные данные'!$E$297)*'Вводные данные'!$G$222))</f>
        <v>N</v>
      </c>
      <c r="DC47" s="264" t="str">
        <f>IF(DC1&gt;'Вводные данные'!$F$7,"N",(DC5*(1+'Вводные данные'!$E$297)*'Вводные данные'!$G$222))</f>
        <v>N</v>
      </c>
      <c r="DD47" s="264" t="str">
        <f>IF(DD1&gt;'Вводные данные'!$F$7,"N",(DD5*(1+'Вводные данные'!$E$297)*'Вводные данные'!$G$222))</f>
        <v>N</v>
      </c>
      <c r="DE47" s="264" t="str">
        <f>IF(DE1&gt;'Вводные данные'!$F$7,"N",(DE5*(1+'Вводные данные'!$E$297)*'Вводные данные'!$G$222))</f>
        <v>N</v>
      </c>
      <c r="DF47" s="264" t="str">
        <f>IF(DF1&gt;'Вводные данные'!$F$7,"N",(DF5*(1+'Вводные данные'!$E$297)*'Вводные данные'!$G$222))</f>
        <v>N</v>
      </c>
      <c r="DG47" s="264" t="str">
        <f>IF(DG1&gt;'Вводные данные'!$F$7,"N",(DG5*(1+'Вводные данные'!$E$297)*'Вводные данные'!$G$222))</f>
        <v>N</v>
      </c>
      <c r="DH47" s="264" t="str">
        <f>IF(DH1&gt;'Вводные данные'!$F$7,"N",(DH5*(1+'Вводные данные'!$E$297)*'Вводные данные'!$G$222))</f>
        <v>N</v>
      </c>
      <c r="DI47" s="264" t="str">
        <f>IF(DI1&gt;'Вводные данные'!$F$7,"N",(DI5*(1+'Вводные данные'!$E$297)*'Вводные данные'!$G$222))</f>
        <v>N</v>
      </c>
      <c r="DJ47" s="264" t="str">
        <f>IF(DJ1&gt;'Вводные данные'!$F$7,"N",(DJ5*(1+'Вводные данные'!$E$297)*'Вводные данные'!$G$222))</f>
        <v>N</v>
      </c>
      <c r="DK47" s="264" t="str">
        <f>IF(DK1&gt;'Вводные данные'!$F$7,"N",(DK5*(1+'Вводные данные'!$E$297)*'Вводные данные'!$G$222))</f>
        <v>N</v>
      </c>
      <c r="DL47" s="264" t="str">
        <f>IF(DL1&gt;'Вводные данные'!$F$7,"N",(DL5*(1+'Вводные данные'!$E$297)*'Вводные данные'!$G$222))</f>
        <v>N</v>
      </c>
      <c r="DM47" s="264" t="str">
        <f>IF(DM1&gt;'Вводные данные'!$F$7,"N",(DM5*(1+'Вводные данные'!$E$297)*'Вводные данные'!$G$222))</f>
        <v>N</v>
      </c>
      <c r="DN47" s="264" t="str">
        <f>IF(DN1&gt;'Вводные данные'!$F$7,"N",(DN5*(1+'Вводные данные'!$E$297)*'Вводные данные'!$G$222))</f>
        <v>N</v>
      </c>
      <c r="DO47" s="264" t="str">
        <f>IF(DO1&gt;'Вводные данные'!$F$7,"N",(DO5*(1+'Вводные данные'!$E$297)*'Вводные данные'!$G$222))</f>
        <v>N</v>
      </c>
      <c r="DP47" s="264" t="str">
        <f>IF(DP1&gt;'Вводные данные'!$F$7,"N",(DP5*(1+'Вводные данные'!$E$297)*'Вводные данные'!$G$222))</f>
        <v>N</v>
      </c>
      <c r="DQ47" s="264" t="str">
        <f>IF(DQ1&gt;'Вводные данные'!$F$7,"N",(DQ5*(1+'Вводные данные'!$E$297)*'Вводные данные'!$G$222))</f>
        <v>N</v>
      </c>
      <c r="DR47" s="264" t="str">
        <f>IF(DR1&gt;'Вводные данные'!$F$7,"N",(DR5*(1+'Вводные данные'!$E$297)*'Вводные данные'!$G$222))</f>
        <v>N</v>
      </c>
      <c r="DS47" s="264" t="str">
        <f>IF(DS1&gt;'Вводные данные'!$F$7,"N",(DS5*(1+'Вводные данные'!$E$297)*'Вводные данные'!$G$222))</f>
        <v>N</v>
      </c>
      <c r="DT47" s="264" t="str">
        <f>IF(DT1&gt;'Вводные данные'!$F$7,"N",(DT5*(1+'Вводные данные'!$E$297)*'Вводные данные'!$G$222))</f>
        <v>N</v>
      </c>
      <c r="DU47" s="264" t="str">
        <f>IF(DU1&gt;'Вводные данные'!$F$7,"N",(DU5*(1+'Вводные данные'!$E$297)*'Вводные данные'!$G$222))</f>
        <v>N</v>
      </c>
      <c r="DV47" s="264" t="str">
        <f>IF(DV1&gt;'Вводные данные'!$F$7,"N",(DV5*(1+'Вводные данные'!$E$297)*'Вводные данные'!$G$222))</f>
        <v>N</v>
      </c>
      <c r="DW47" s="264" t="str">
        <f>IF(DW1&gt;'Вводные данные'!$F$7,"N",(DW5*(1+'Вводные данные'!$E$297)*'Вводные данные'!$G$222))</f>
        <v>N</v>
      </c>
      <c r="DX47" s="264" t="str">
        <f>IF(DX1&gt;'Вводные данные'!$F$7,"N",(DX5*(1+'Вводные данные'!$E$297)*'Вводные данные'!$G$222))</f>
        <v>N</v>
      </c>
      <c r="DY47" s="264" t="str">
        <f>IF(DY1&gt;'Вводные данные'!$F$7,"N",(DY5*(1+'Вводные данные'!$E$297)*'Вводные данные'!$G$222))</f>
        <v>N</v>
      </c>
      <c r="DZ47" s="264" t="str">
        <f>IF(DZ1&gt;'Вводные данные'!$F$7,"N",(DZ5*(1+'Вводные данные'!$E$297)*'Вводные данные'!$G$222))</f>
        <v>N</v>
      </c>
      <c r="EA47" s="264" t="str">
        <f>IF(EA1&gt;'Вводные данные'!$F$7,"N",(EA5*(1+'Вводные данные'!$E$297)*'Вводные данные'!$G$222))</f>
        <v>N</v>
      </c>
      <c r="EB47" s="264" t="str">
        <f>IF(EB1&gt;'Вводные данные'!$F$7,"N",(EB5*(1+'Вводные данные'!$E$297)*'Вводные данные'!$G$222))</f>
        <v>N</v>
      </c>
      <c r="EC47" s="264" t="str">
        <f>IF(EC1&gt;'Вводные данные'!$F$7,"N",(EC5*(1+'Вводные данные'!$E$297)*'Вводные данные'!$G$222))</f>
        <v>N</v>
      </c>
      <c r="ED47" s="264" t="str">
        <f>IF(ED1&gt;'Вводные данные'!$F$7,"N",(ED5*(1+'Вводные данные'!$E$297)*'Вводные данные'!$G$222))</f>
        <v>N</v>
      </c>
      <c r="EE47" s="264" t="str">
        <f>IF(EE1&gt;'Вводные данные'!$F$7,"N",(EE5*(1+'Вводные данные'!$E$297)*'Вводные данные'!$G$222))</f>
        <v>N</v>
      </c>
      <c r="EF47" s="264" t="str">
        <f>IF(EF1&gt;'Вводные данные'!$F$7,"N",(EF5*(1+'Вводные данные'!$E$297)*'Вводные данные'!$G$222))</f>
        <v>N</v>
      </c>
      <c r="EG47" s="264" t="str">
        <f>IF(EG1&gt;'Вводные данные'!$F$7,"N",(EG5*(1+'Вводные данные'!$E$297)*'Вводные данные'!$G$222))</f>
        <v>N</v>
      </c>
      <c r="EH47" s="264" t="str">
        <f>IF(EH1&gt;'Вводные данные'!$F$7,"N",(EH5*(1+'Вводные данные'!$E$297)*'Вводные данные'!$G$222))</f>
        <v>N</v>
      </c>
      <c r="EI47" s="264" t="str">
        <f>IF(EI1&gt;'Вводные данные'!$F$7,"N",(EI5*(1+'Вводные данные'!$E$297)*'Вводные данные'!$G$222))</f>
        <v>N</v>
      </c>
      <c r="EJ47" s="264" t="str">
        <f>IF(EJ1&gt;'Вводные данные'!$F$7,"N",(EJ5*(1+'Вводные данные'!$E$297)*'Вводные данные'!$G$222))</f>
        <v>N</v>
      </c>
      <c r="EK47" s="264" t="str">
        <f>IF(EK1&gt;'Вводные данные'!$F$7,"N",(EK5*(1+'Вводные данные'!$E$297)*'Вводные данные'!$G$222))</f>
        <v>N</v>
      </c>
      <c r="EL47" s="264" t="str">
        <f>IF(EL1&gt;'Вводные данные'!$F$7,"N",(EL5*(1+'Вводные данные'!$E$297)*'Вводные данные'!$G$222))</f>
        <v>N</v>
      </c>
      <c r="EM47" s="264" t="str">
        <f>IF(EM1&gt;'Вводные данные'!$F$7,"N",(EM5*(1+'Вводные данные'!$E$297)*'Вводные данные'!$G$222))</f>
        <v>N</v>
      </c>
      <c r="EN47" s="264" t="str">
        <f>IF(EN1&gt;'Вводные данные'!$F$7,"N",(EN5*(1+'Вводные данные'!$E$297)*'Вводные данные'!$G$222))</f>
        <v>N</v>
      </c>
      <c r="EO47" s="264" t="str">
        <f>IF(EO1&gt;'Вводные данные'!$F$7,"N",(EO5*(1+'Вводные данные'!$E$297)*'Вводные данные'!$G$222))</f>
        <v>N</v>
      </c>
      <c r="EP47" s="264" t="str">
        <f>IF(EP1&gt;'Вводные данные'!$F$7,"N",(EP5*(1+'Вводные данные'!$E$297)*'Вводные данные'!$G$222))</f>
        <v>N</v>
      </c>
      <c r="EQ47" s="264" t="str">
        <f>IF(EQ1&gt;'Вводные данные'!$F$7,"N",(EQ5*(1+'Вводные данные'!$E$297)*'Вводные данные'!$G$222))</f>
        <v>N</v>
      </c>
      <c r="ER47" s="264" t="str">
        <f>IF(ER1&gt;'Вводные данные'!$F$7,"N",(ER5*(1+'Вводные данные'!$E$297)*'Вводные данные'!$G$222))</f>
        <v>N</v>
      </c>
      <c r="ES47" s="264" t="str">
        <f>IF(ES1&gt;'Вводные данные'!$F$7,"N",(ES5*(1+'Вводные данные'!$E$297)*'Вводные данные'!$G$222))</f>
        <v>N</v>
      </c>
      <c r="ET47" s="264" t="str">
        <f>IF(ET1&gt;'Вводные данные'!$F$7,"N",(ET5*(1+'Вводные данные'!$E$297)*'Вводные данные'!$G$222))</f>
        <v>N</v>
      </c>
      <c r="EU47" s="264" t="str">
        <f>IF(EU1&gt;'Вводные данные'!$F$7,"N",(EU5*(1+'Вводные данные'!$E$297)*'Вводные данные'!$G$222))</f>
        <v>N</v>
      </c>
      <c r="EV47" s="264" t="str">
        <f>IF(EV1&gt;'Вводные данные'!$F$7,"N",(EV5*(1+'Вводные данные'!$E$297)*'Вводные данные'!$G$222))</f>
        <v>N</v>
      </c>
      <c r="EW47" s="264" t="str">
        <f>IF(EW1&gt;'Вводные данные'!$F$7,"N",(EW5*(1+'Вводные данные'!$E$297)*'Вводные данные'!$G$222))</f>
        <v>N</v>
      </c>
    </row>
    <row r="48" spans="2:153" ht="15" customHeight="1" x14ac:dyDescent="0.25">
      <c r="B48" s="336" t="s">
        <v>308</v>
      </c>
      <c r="C48" s="240">
        <f t="shared" si="5"/>
        <v>0</v>
      </c>
      <c r="D48" s="240">
        <f>IF(D1&gt;'Вводные данные'!$F$7,"N",D9)</f>
        <v>0</v>
      </c>
      <c r="E48" s="240">
        <f>IF(E1&gt;'Вводные данные'!$F$7,"N",E9)</f>
        <v>0</v>
      </c>
      <c r="F48" s="240">
        <f>IF(F1&gt;'Вводные данные'!$F$7,"N",F9)</f>
        <v>0</v>
      </c>
      <c r="G48" s="240">
        <f>IF(G1&gt;'Вводные данные'!$F$7,"N",G9)</f>
        <v>0</v>
      </c>
      <c r="H48" s="240">
        <f>IF(H1&gt;'Вводные данные'!$F$7,"N",H9)</f>
        <v>0</v>
      </c>
      <c r="I48" s="240">
        <f>IF(I1&gt;'Вводные данные'!$F$7,"N",I9)</f>
        <v>0</v>
      </c>
      <c r="J48" s="240">
        <f>IF(J1&gt;'Вводные данные'!$F$7,"N",J9)</f>
        <v>0</v>
      </c>
      <c r="K48" s="240">
        <f>IF(K1&gt;'Вводные данные'!$F$7,"N",K9)</f>
        <v>0</v>
      </c>
      <c r="L48" s="240">
        <f>IF(L1&gt;'Вводные данные'!$F$7,"N",L9)</f>
        <v>0</v>
      </c>
      <c r="M48" s="261">
        <f>IF(M1&gt;'Вводные данные'!$F$7,"N",M9)</f>
        <v>0</v>
      </c>
      <c r="N48" s="261">
        <f>IF(N1&gt;'Вводные данные'!$F$7,"N",N9)</f>
        <v>0</v>
      </c>
      <c r="O48" s="261">
        <f>IF(O1&gt;'Вводные данные'!$F$7,"N",O9)</f>
        <v>0</v>
      </c>
      <c r="P48" s="261">
        <f>IF(P1&gt;'Вводные данные'!$F$7,"N",P9)</f>
        <v>0</v>
      </c>
      <c r="Q48" s="261">
        <f>IF(Q1&gt;'Вводные данные'!$F$7,"N",Q9)</f>
        <v>0</v>
      </c>
      <c r="R48" s="261">
        <f>IF(R1&gt;'Вводные данные'!$F$7,"N",R9)</f>
        <v>0</v>
      </c>
      <c r="S48" s="261">
        <f>IF(S1&gt;'Вводные данные'!$F$7,"N",S9)</f>
        <v>0</v>
      </c>
      <c r="T48" s="261">
        <f>IF(T1&gt;'Вводные данные'!$F$7,"N",T9)</f>
        <v>0</v>
      </c>
      <c r="U48" s="261">
        <f>IF(U1&gt;'Вводные данные'!$F$7,"N",U9)</f>
        <v>0</v>
      </c>
      <c r="V48" s="261">
        <f>IF(V1&gt;'Вводные данные'!$F$7,"N",V9)</f>
        <v>0</v>
      </c>
      <c r="W48" s="261">
        <f>IF(W1&gt;'Вводные данные'!$F$7,"N",W9)</f>
        <v>0</v>
      </c>
      <c r="X48" s="261" t="str">
        <f>IF(X1&gt;'Вводные данные'!$F$7,"N",X9)</f>
        <v>N</v>
      </c>
      <c r="Y48" s="261" t="str">
        <f>IF(Y1&gt;'Вводные данные'!$F$7,"N",Y9)</f>
        <v>N</v>
      </c>
      <c r="Z48" s="261" t="str">
        <f>IF(Z1&gt;'Вводные данные'!$F$7,"N",Z9)</f>
        <v>N</v>
      </c>
      <c r="AA48" s="261" t="str">
        <f>IF(AA1&gt;'Вводные данные'!$F$7,"N",AA9)</f>
        <v>N</v>
      </c>
      <c r="AB48" s="261" t="str">
        <f>IF(AB1&gt;'Вводные данные'!$F$7,"N",AB9)</f>
        <v>N</v>
      </c>
      <c r="AC48" s="261" t="str">
        <f>IF(AC1&gt;'Вводные данные'!$F$7,"N",AC9)</f>
        <v>N</v>
      </c>
      <c r="AD48" s="261" t="str">
        <f>IF(AD1&gt;'Вводные данные'!$F$7,"N",AD9)</f>
        <v>N</v>
      </c>
      <c r="AE48" s="261" t="str">
        <f>IF(AE1&gt;'Вводные данные'!$F$7,"N",AE9)</f>
        <v>N</v>
      </c>
      <c r="AF48" s="261" t="str">
        <f>IF(AF1&gt;'Вводные данные'!$F$7,"N",AF9)</f>
        <v>N</v>
      </c>
      <c r="AG48" s="261" t="str">
        <f>IF(AG1&gt;'Вводные данные'!$F$7,"N",AG9)</f>
        <v>N</v>
      </c>
      <c r="AH48" s="261" t="str">
        <f>IF(AH1&gt;'Вводные данные'!$F$7,"N",AH9)</f>
        <v>N</v>
      </c>
      <c r="AI48" s="261" t="str">
        <f>IF(AI1&gt;'Вводные данные'!$F$7,"N",AI9)</f>
        <v>N</v>
      </c>
      <c r="AJ48" s="261" t="str">
        <f>IF(AJ1&gt;'Вводные данные'!$F$7,"N",AJ9)</f>
        <v>N</v>
      </c>
      <c r="AK48" s="261" t="str">
        <f>IF(AK1&gt;'Вводные данные'!$F$7,"N",AK9)</f>
        <v>N</v>
      </c>
      <c r="AL48" s="261" t="str">
        <f>IF(AL1&gt;'Вводные данные'!$F$7,"N",AL9)</f>
        <v>N</v>
      </c>
      <c r="AM48" s="261" t="str">
        <f>IF(AM1&gt;'Вводные данные'!$F$7,"N",AM9)</f>
        <v>N</v>
      </c>
      <c r="AN48" s="261" t="str">
        <f>IF(AN1&gt;'Вводные данные'!$F$7,"N",AN9)</f>
        <v>N</v>
      </c>
      <c r="AO48" s="261" t="str">
        <f>IF(AO1&gt;'Вводные данные'!$F$7,"N",AO9)</f>
        <v>N</v>
      </c>
      <c r="AP48" s="261" t="str">
        <f>IF(AP1&gt;'Вводные данные'!$F$7,"N",AP9)</f>
        <v>N</v>
      </c>
      <c r="AQ48" s="261" t="str">
        <f>IF(AQ1&gt;'Вводные данные'!$F$7,"N",AQ9)</f>
        <v>N</v>
      </c>
      <c r="AR48" s="261" t="str">
        <f>IF(AR1&gt;'Вводные данные'!$F$7,"N",AR9)</f>
        <v>N</v>
      </c>
      <c r="AS48" s="261" t="str">
        <f>IF(AS1&gt;'Вводные данные'!$F$7,"N",AS9)</f>
        <v>N</v>
      </c>
      <c r="AT48" s="261" t="str">
        <f>IF(AT1&gt;'Вводные данные'!$F$7,"N",AT9)</f>
        <v>N</v>
      </c>
      <c r="AU48" s="261" t="str">
        <f>IF(AU1&gt;'Вводные данные'!$F$7,"N",AU9)</f>
        <v>N</v>
      </c>
      <c r="AV48" s="261" t="str">
        <f>IF(AV1&gt;'Вводные данные'!$F$7,"N",AV9)</f>
        <v>N</v>
      </c>
      <c r="AW48" s="261" t="str">
        <f>IF(AW1&gt;'Вводные данные'!$F$7,"N",AW9)</f>
        <v>N</v>
      </c>
      <c r="AX48" s="261" t="str">
        <f>IF(AX1&gt;'Вводные данные'!$F$7,"N",AX9)</f>
        <v>N</v>
      </c>
      <c r="AY48" s="261" t="str">
        <f>IF(AY1&gt;'Вводные данные'!$F$7,"N",AY9)</f>
        <v>N</v>
      </c>
      <c r="AZ48" s="261" t="str">
        <f>IF(AZ1&gt;'Вводные данные'!$F$7,"N",AZ9)</f>
        <v>N</v>
      </c>
      <c r="BA48" s="261" t="str">
        <f>IF(BA1&gt;'Вводные данные'!$F$7,"N",BA9)</f>
        <v>N</v>
      </c>
      <c r="BB48" s="261" t="str">
        <f>IF(BB1&gt;'Вводные данные'!$F$7,"N",BB9)</f>
        <v>N</v>
      </c>
      <c r="BC48" s="261" t="str">
        <f>IF(BC1&gt;'Вводные данные'!$F$7,"N",BC9)</f>
        <v>N</v>
      </c>
      <c r="BD48" s="261" t="str">
        <f>IF(BD1&gt;'Вводные данные'!$F$7,"N",BD9)</f>
        <v>N</v>
      </c>
      <c r="BE48" s="261" t="str">
        <f>IF(BE1&gt;'Вводные данные'!$F$7,"N",BE9)</f>
        <v>N</v>
      </c>
      <c r="BF48" s="261" t="str">
        <f>IF(BF1&gt;'Вводные данные'!$F$7,"N",BF9)</f>
        <v>N</v>
      </c>
      <c r="BG48" s="261" t="str">
        <f>IF(BG1&gt;'Вводные данные'!$F$7,"N",BG9)</f>
        <v>N</v>
      </c>
      <c r="BH48" s="261" t="str">
        <f>IF(BH1&gt;'Вводные данные'!$F$7,"N",BH9)</f>
        <v>N</v>
      </c>
      <c r="BI48" s="261" t="str">
        <f>IF(BI1&gt;'Вводные данные'!$F$7,"N",BI9)</f>
        <v>N</v>
      </c>
      <c r="BJ48" s="261" t="str">
        <f>IF(BJ1&gt;'Вводные данные'!$F$7,"N",BJ9)</f>
        <v>N</v>
      </c>
      <c r="BK48" s="261" t="str">
        <f>IF(BK1&gt;'Вводные данные'!$F$7,"N",BK9)</f>
        <v>N</v>
      </c>
      <c r="BL48" s="261" t="str">
        <f>IF(BL1&gt;'Вводные данные'!$F$7,"N",BL9)</f>
        <v>N</v>
      </c>
      <c r="BM48" s="261" t="str">
        <f>IF(BM1&gt;'Вводные данные'!$F$7,"N",BM9)</f>
        <v>N</v>
      </c>
      <c r="BN48" s="261" t="str">
        <f>IF(BN1&gt;'Вводные данные'!$F$7,"N",BN9)</f>
        <v>N</v>
      </c>
      <c r="BO48" s="261" t="str">
        <f>IF(BO1&gt;'Вводные данные'!$F$7,"N",BO9)</f>
        <v>N</v>
      </c>
      <c r="BP48" s="261" t="str">
        <f>IF(BP1&gt;'Вводные данные'!$F$7,"N",BP9)</f>
        <v>N</v>
      </c>
      <c r="BQ48" s="261" t="str">
        <f>IF(BQ1&gt;'Вводные данные'!$F$7,"N",BQ9)</f>
        <v>N</v>
      </c>
      <c r="BR48" s="261" t="str">
        <f>IF(BR1&gt;'Вводные данные'!$F$7,"N",BR9)</f>
        <v>N</v>
      </c>
      <c r="BS48" s="261" t="str">
        <f>IF(BS1&gt;'Вводные данные'!$F$7,"N",BS9)</f>
        <v>N</v>
      </c>
      <c r="BT48" s="261" t="str">
        <f>IF(BT1&gt;'Вводные данные'!$F$7,"N",BT9)</f>
        <v>N</v>
      </c>
      <c r="BU48" s="261" t="str">
        <f>IF(BU1&gt;'Вводные данные'!$F$7,"N",BU9)</f>
        <v>N</v>
      </c>
      <c r="BV48" s="261" t="str">
        <f>IF(BV1&gt;'Вводные данные'!$F$7,"N",BV9)</f>
        <v>N</v>
      </c>
      <c r="BW48" s="261" t="str">
        <f>IF(BW1&gt;'Вводные данные'!$F$7,"N",BW9)</f>
        <v>N</v>
      </c>
      <c r="BX48" s="261" t="str">
        <f>IF(BX1&gt;'Вводные данные'!$F$7,"N",BX9)</f>
        <v>N</v>
      </c>
      <c r="BY48" s="261" t="str">
        <f>IF(BY1&gt;'Вводные данные'!$F$7,"N",BY9)</f>
        <v>N</v>
      </c>
      <c r="BZ48" s="261" t="str">
        <f>IF(BZ1&gt;'Вводные данные'!$F$7,"N",BZ9)</f>
        <v>N</v>
      </c>
      <c r="CA48" s="261" t="str">
        <f>IF(CA1&gt;'Вводные данные'!$F$7,"N",CA9)</f>
        <v>N</v>
      </c>
      <c r="CB48" s="261" t="str">
        <f>IF(CB1&gt;'Вводные данные'!$F$7,"N",CB9)</f>
        <v>N</v>
      </c>
      <c r="CC48" s="261" t="str">
        <f>IF(CC1&gt;'Вводные данные'!$F$7,"N",CC9)</f>
        <v>N</v>
      </c>
      <c r="CD48" s="261" t="str">
        <f>IF(CD1&gt;'Вводные данные'!$F$7,"N",CD9)</f>
        <v>N</v>
      </c>
      <c r="CE48" s="261" t="str">
        <f>IF(CE1&gt;'Вводные данные'!$F$7,"N",CE9)</f>
        <v>N</v>
      </c>
      <c r="CF48" s="261" t="str">
        <f>IF(CF1&gt;'Вводные данные'!$F$7,"N",CF9)</f>
        <v>N</v>
      </c>
      <c r="CG48" s="261" t="str">
        <f>IF(CG1&gt;'Вводные данные'!$F$7,"N",CG9)</f>
        <v>N</v>
      </c>
      <c r="CH48" s="261" t="str">
        <f>IF(CH1&gt;'Вводные данные'!$F$7,"N",CH9)</f>
        <v>N</v>
      </c>
      <c r="CI48" s="261" t="str">
        <f>IF(CI1&gt;'Вводные данные'!$F$7,"N",CI9)</f>
        <v>N</v>
      </c>
      <c r="CJ48" s="261" t="str">
        <f>IF(CJ1&gt;'Вводные данные'!$F$7,"N",CJ9)</f>
        <v>N</v>
      </c>
      <c r="CK48" s="261" t="str">
        <f>IF(CK1&gt;'Вводные данные'!$F$7,"N",CK9)</f>
        <v>N</v>
      </c>
      <c r="CL48" s="261" t="str">
        <f>IF(CL1&gt;'Вводные данные'!$F$7,"N",CL9)</f>
        <v>N</v>
      </c>
      <c r="CM48" s="261" t="str">
        <f>IF(CM1&gt;'Вводные данные'!$F$7,"N",CM9)</f>
        <v>N</v>
      </c>
      <c r="CN48" s="261" t="str">
        <f>IF(CN1&gt;'Вводные данные'!$F$7,"N",CN9)</f>
        <v>N</v>
      </c>
      <c r="CO48" s="261" t="str">
        <f>IF(CO1&gt;'Вводные данные'!$F$7,"N",CO9)</f>
        <v>N</v>
      </c>
      <c r="CP48" s="261" t="str">
        <f>IF(CP1&gt;'Вводные данные'!$F$7,"N",CP9)</f>
        <v>N</v>
      </c>
      <c r="CQ48" s="261" t="str">
        <f>IF(CQ1&gt;'Вводные данные'!$F$7,"N",CQ9)</f>
        <v>N</v>
      </c>
      <c r="CR48" s="261" t="str">
        <f>IF(CR1&gt;'Вводные данные'!$F$7,"N",CR9)</f>
        <v>N</v>
      </c>
      <c r="CS48" s="261" t="str">
        <f>IF(CS1&gt;'Вводные данные'!$F$7,"N",CS9)</f>
        <v>N</v>
      </c>
      <c r="CT48" s="261" t="str">
        <f>IF(CT1&gt;'Вводные данные'!$F$7,"N",CT9)</f>
        <v>N</v>
      </c>
      <c r="CU48" s="261" t="str">
        <f>IF(CU1&gt;'Вводные данные'!$F$7,"N",CU9)</f>
        <v>N</v>
      </c>
      <c r="CV48" s="261" t="str">
        <f>IF(CV1&gt;'Вводные данные'!$F$7,"N",CV9)</f>
        <v>N</v>
      </c>
      <c r="CW48" s="261" t="str">
        <f>IF(CW1&gt;'Вводные данные'!$F$7,"N",CW9)</f>
        <v>N</v>
      </c>
      <c r="CX48" s="261" t="str">
        <f>IF(CX1&gt;'Вводные данные'!$F$7,"N",CX9)</f>
        <v>N</v>
      </c>
      <c r="CY48" s="261" t="str">
        <f>IF(CY1&gt;'Вводные данные'!$F$7,"N",CY9)</f>
        <v>N</v>
      </c>
      <c r="CZ48" s="261" t="str">
        <f>IF(CZ1&gt;'Вводные данные'!$F$7,"N",CZ9)</f>
        <v>N</v>
      </c>
      <c r="DA48" s="261" t="str">
        <f>IF(DA1&gt;'Вводные данные'!$F$7,"N",DA9)</f>
        <v>N</v>
      </c>
      <c r="DB48" s="261" t="str">
        <f>IF(DB1&gt;'Вводные данные'!$F$7,"N",DB9)</f>
        <v>N</v>
      </c>
      <c r="DC48" s="261" t="str">
        <f>IF(DC1&gt;'Вводные данные'!$F$7,"N",DC9)</f>
        <v>N</v>
      </c>
      <c r="DD48" s="261" t="str">
        <f>IF(DD1&gt;'Вводные данные'!$F$7,"N",DD9)</f>
        <v>N</v>
      </c>
      <c r="DE48" s="261" t="str">
        <f>IF(DE1&gt;'Вводные данные'!$F$7,"N",DE9)</f>
        <v>N</v>
      </c>
      <c r="DF48" s="261" t="str">
        <f>IF(DF1&gt;'Вводные данные'!$F$7,"N",DF9)</f>
        <v>N</v>
      </c>
      <c r="DG48" s="261" t="str">
        <f>IF(DG1&gt;'Вводные данные'!$F$7,"N",DG9)</f>
        <v>N</v>
      </c>
      <c r="DH48" s="261" t="str">
        <f>IF(DH1&gt;'Вводные данные'!$F$7,"N",DH9)</f>
        <v>N</v>
      </c>
      <c r="DI48" s="261" t="str">
        <f>IF(DI1&gt;'Вводные данные'!$F$7,"N",DI9)</f>
        <v>N</v>
      </c>
      <c r="DJ48" s="261" t="str">
        <f>IF(DJ1&gt;'Вводные данные'!$F$7,"N",DJ9)</f>
        <v>N</v>
      </c>
      <c r="DK48" s="261" t="str">
        <f>IF(DK1&gt;'Вводные данные'!$F$7,"N",DK9)</f>
        <v>N</v>
      </c>
      <c r="DL48" s="261" t="str">
        <f>IF(DL1&gt;'Вводные данные'!$F$7,"N",DL9)</f>
        <v>N</v>
      </c>
      <c r="DM48" s="261" t="str">
        <f>IF(DM1&gt;'Вводные данные'!$F$7,"N",DM9)</f>
        <v>N</v>
      </c>
      <c r="DN48" s="261" t="str">
        <f>IF(DN1&gt;'Вводные данные'!$F$7,"N",DN9)</f>
        <v>N</v>
      </c>
      <c r="DO48" s="261" t="str">
        <f>IF(DO1&gt;'Вводные данные'!$F$7,"N",DO9)</f>
        <v>N</v>
      </c>
      <c r="DP48" s="261" t="str">
        <f>IF(DP1&gt;'Вводные данные'!$F$7,"N",DP9)</f>
        <v>N</v>
      </c>
      <c r="DQ48" s="261" t="str">
        <f>IF(DQ1&gt;'Вводные данные'!$F$7,"N",DQ9)</f>
        <v>N</v>
      </c>
      <c r="DR48" s="261" t="str">
        <f>IF(DR1&gt;'Вводные данные'!$F$7,"N",DR9)</f>
        <v>N</v>
      </c>
      <c r="DS48" s="261" t="str">
        <f>IF(DS1&gt;'Вводные данные'!$F$7,"N",DS9)</f>
        <v>N</v>
      </c>
      <c r="DT48" s="261" t="str">
        <f>IF(DT1&gt;'Вводные данные'!$F$7,"N",DT9)</f>
        <v>N</v>
      </c>
      <c r="DU48" s="261" t="str">
        <f>IF(DU1&gt;'Вводные данные'!$F$7,"N",DU9)</f>
        <v>N</v>
      </c>
      <c r="DV48" s="261" t="str">
        <f>IF(DV1&gt;'Вводные данные'!$F$7,"N",DV9)</f>
        <v>N</v>
      </c>
      <c r="DW48" s="261" t="str">
        <f>IF(DW1&gt;'Вводные данные'!$F$7,"N",DW9)</f>
        <v>N</v>
      </c>
      <c r="DX48" s="261" t="str">
        <f>IF(DX1&gt;'Вводные данные'!$F$7,"N",DX9)</f>
        <v>N</v>
      </c>
      <c r="DY48" s="261" t="str">
        <f>IF(DY1&gt;'Вводные данные'!$F$7,"N",DY9)</f>
        <v>N</v>
      </c>
      <c r="DZ48" s="261" t="str">
        <f>IF(DZ1&gt;'Вводные данные'!$F$7,"N",DZ9)</f>
        <v>N</v>
      </c>
      <c r="EA48" s="261" t="str">
        <f>IF(EA1&gt;'Вводные данные'!$F$7,"N",EA9)</f>
        <v>N</v>
      </c>
      <c r="EB48" s="261" t="str">
        <f>IF(EB1&gt;'Вводные данные'!$F$7,"N",EB9)</f>
        <v>N</v>
      </c>
      <c r="EC48" s="261" t="str">
        <f>IF(EC1&gt;'Вводные данные'!$F$7,"N",EC9)</f>
        <v>N</v>
      </c>
      <c r="ED48" s="261" t="str">
        <f>IF(ED1&gt;'Вводные данные'!$F$7,"N",ED9)</f>
        <v>N</v>
      </c>
      <c r="EE48" s="261" t="str">
        <f>IF(EE1&gt;'Вводные данные'!$F$7,"N",EE9)</f>
        <v>N</v>
      </c>
      <c r="EF48" s="261" t="str">
        <f>IF(EF1&gt;'Вводные данные'!$F$7,"N",EF9)</f>
        <v>N</v>
      </c>
      <c r="EG48" s="261" t="str">
        <f>IF(EG1&gt;'Вводные данные'!$F$7,"N",EG9)</f>
        <v>N</v>
      </c>
      <c r="EH48" s="261" t="str">
        <f>IF(EH1&gt;'Вводные данные'!$F$7,"N",EH9)</f>
        <v>N</v>
      </c>
      <c r="EI48" s="261" t="str">
        <f>IF(EI1&gt;'Вводные данные'!$F$7,"N",EI9)</f>
        <v>N</v>
      </c>
      <c r="EJ48" s="261" t="str">
        <f>IF(EJ1&gt;'Вводные данные'!$F$7,"N",EJ9)</f>
        <v>N</v>
      </c>
      <c r="EK48" s="261" t="str">
        <f>IF(EK1&gt;'Вводные данные'!$F$7,"N",EK9)</f>
        <v>N</v>
      </c>
      <c r="EL48" s="261" t="str">
        <f>IF(EL1&gt;'Вводные данные'!$F$7,"N",EL9)</f>
        <v>N</v>
      </c>
      <c r="EM48" s="261" t="str">
        <f>IF(EM1&gt;'Вводные данные'!$F$7,"N",EM9)</f>
        <v>N</v>
      </c>
      <c r="EN48" s="261" t="str">
        <f>IF(EN1&gt;'Вводные данные'!$F$7,"N",EN9)</f>
        <v>N</v>
      </c>
      <c r="EO48" s="261" t="str">
        <f>IF(EO1&gt;'Вводные данные'!$F$7,"N",EO9)</f>
        <v>N</v>
      </c>
      <c r="EP48" s="261" t="str">
        <f>IF(EP1&gt;'Вводные данные'!$F$7,"N",EP9)</f>
        <v>N</v>
      </c>
      <c r="EQ48" s="261" t="str">
        <f>IF(EQ1&gt;'Вводные данные'!$F$7,"N",EQ9)</f>
        <v>N</v>
      </c>
      <c r="ER48" s="261" t="str">
        <f>IF(ER1&gt;'Вводные данные'!$F$7,"N",ER9)</f>
        <v>N</v>
      </c>
      <c r="ES48" s="261" t="str">
        <f>IF(ES1&gt;'Вводные данные'!$F$7,"N",ES9)</f>
        <v>N</v>
      </c>
      <c r="ET48" s="261" t="str">
        <f>IF(ET1&gt;'Вводные данные'!$F$7,"N",ET9)</f>
        <v>N</v>
      </c>
      <c r="EU48" s="261" t="str">
        <f>IF(EU1&gt;'Вводные данные'!$F$7,"N",EU9)</f>
        <v>N</v>
      </c>
      <c r="EV48" s="261" t="str">
        <f>IF(EV1&gt;'Вводные данные'!$F$7,"N",EV9)</f>
        <v>N</v>
      </c>
      <c r="EW48" s="261" t="str">
        <f>IF(EW1&gt;'Вводные данные'!$F$7,"N",EW9)</f>
        <v>N</v>
      </c>
    </row>
    <row r="49" spans="2:153" ht="15" customHeight="1" x14ac:dyDescent="0.25">
      <c r="B49" s="343" t="s">
        <v>307</v>
      </c>
      <c r="C49" s="240">
        <f t="shared" si="5"/>
        <v>0</v>
      </c>
      <c r="D49" s="240">
        <f>IF(D1&gt;'Вводные данные'!$F$7,"N",D18)</f>
        <v>0</v>
      </c>
      <c r="E49" s="240">
        <f>IF(E1&gt;'Вводные данные'!$F$7,"N",E18)</f>
        <v>0</v>
      </c>
      <c r="F49" s="240">
        <f>IF(F1&gt;'Вводные данные'!$F$7,"N",F18)</f>
        <v>0</v>
      </c>
      <c r="G49" s="240">
        <f>IF(G1&gt;'Вводные данные'!$F$7,"N",G18)</f>
        <v>0</v>
      </c>
      <c r="H49" s="240">
        <f>IF(H1&gt;'Вводные данные'!$F$7,"N",H18)</f>
        <v>0</v>
      </c>
      <c r="I49" s="240">
        <f>IF(I1&gt;'Вводные данные'!$F$7,"N",I18)</f>
        <v>0</v>
      </c>
      <c r="J49" s="240">
        <f>IF(J1&gt;'Вводные данные'!$F$7,"N",J18)</f>
        <v>0</v>
      </c>
      <c r="K49" s="240">
        <f>IF(K1&gt;'Вводные данные'!$F$7,"N",K18)</f>
        <v>0</v>
      </c>
      <c r="L49" s="240">
        <f>IF(L1&gt;'Вводные данные'!$F$7,"N",L18)</f>
        <v>0</v>
      </c>
      <c r="M49" s="261">
        <f>IF(M1&gt;'Вводные данные'!$F$7,"N",M18)</f>
        <v>0</v>
      </c>
      <c r="N49" s="261">
        <f>IF(N1&gt;'Вводные данные'!$F$7,"N",N18)</f>
        <v>0</v>
      </c>
      <c r="O49" s="261">
        <f>IF(O1&gt;'Вводные данные'!$F$7,"N",O18)</f>
        <v>0</v>
      </c>
      <c r="P49" s="261">
        <f>IF(P1&gt;'Вводные данные'!$F$7,"N",P18)</f>
        <v>0</v>
      </c>
      <c r="Q49" s="261">
        <f>IF(Q1&gt;'Вводные данные'!$F$7,"N",Q18)</f>
        <v>0</v>
      </c>
      <c r="R49" s="261">
        <f>IF(R1&gt;'Вводные данные'!$F$7,"N",R18)</f>
        <v>0</v>
      </c>
      <c r="S49" s="261">
        <f>IF(S1&gt;'Вводные данные'!$F$7,"N",S18)</f>
        <v>0</v>
      </c>
      <c r="T49" s="261">
        <f>IF(T1&gt;'Вводные данные'!$F$7,"N",T18)</f>
        <v>0</v>
      </c>
      <c r="U49" s="261">
        <f>IF(U1&gt;'Вводные данные'!$F$7,"N",U18)</f>
        <v>0</v>
      </c>
      <c r="V49" s="261">
        <f>IF(V1&gt;'Вводные данные'!$F$7,"N",V18)</f>
        <v>0</v>
      </c>
      <c r="W49" s="261">
        <f>IF(W1&gt;'Вводные данные'!$F$7,"N",W18)</f>
        <v>0</v>
      </c>
      <c r="X49" s="261" t="str">
        <f>IF(X1&gt;'Вводные данные'!$F$7,"N",X18)</f>
        <v>N</v>
      </c>
      <c r="Y49" s="261" t="str">
        <f>IF(Y1&gt;'Вводные данные'!$F$7,"N",Y18)</f>
        <v>N</v>
      </c>
      <c r="Z49" s="261" t="str">
        <f>IF(Z1&gt;'Вводные данные'!$F$7,"N",Z18)</f>
        <v>N</v>
      </c>
      <c r="AA49" s="261" t="str">
        <f>IF(AA1&gt;'Вводные данные'!$F$7,"N",AA18)</f>
        <v>N</v>
      </c>
      <c r="AB49" s="261" t="str">
        <f>IF(AB1&gt;'Вводные данные'!$F$7,"N",AB18)</f>
        <v>N</v>
      </c>
      <c r="AC49" s="261" t="str">
        <f>IF(AC1&gt;'Вводные данные'!$F$7,"N",AC18)</f>
        <v>N</v>
      </c>
      <c r="AD49" s="261" t="str">
        <f>IF(AD1&gt;'Вводные данные'!$F$7,"N",AD18)</f>
        <v>N</v>
      </c>
      <c r="AE49" s="261" t="str">
        <f>IF(AE1&gt;'Вводные данные'!$F$7,"N",AE18)</f>
        <v>N</v>
      </c>
      <c r="AF49" s="261" t="str">
        <f>IF(AF1&gt;'Вводные данные'!$F$7,"N",AF18)</f>
        <v>N</v>
      </c>
      <c r="AG49" s="261" t="str">
        <f>IF(AG1&gt;'Вводные данные'!$F$7,"N",AG18)</f>
        <v>N</v>
      </c>
      <c r="AH49" s="261" t="str">
        <f>IF(AH1&gt;'Вводные данные'!$F$7,"N",AH18)</f>
        <v>N</v>
      </c>
      <c r="AI49" s="261" t="str">
        <f>IF(AI1&gt;'Вводные данные'!$F$7,"N",AI18)</f>
        <v>N</v>
      </c>
      <c r="AJ49" s="261" t="str">
        <f>IF(AJ1&gt;'Вводные данные'!$F$7,"N",AJ18)</f>
        <v>N</v>
      </c>
      <c r="AK49" s="261" t="str">
        <f>IF(AK1&gt;'Вводные данные'!$F$7,"N",AK18)</f>
        <v>N</v>
      </c>
      <c r="AL49" s="261" t="str">
        <f>IF(AL1&gt;'Вводные данные'!$F$7,"N",AL18)</f>
        <v>N</v>
      </c>
      <c r="AM49" s="261" t="str">
        <f>IF(AM1&gt;'Вводные данные'!$F$7,"N",AM18)</f>
        <v>N</v>
      </c>
      <c r="AN49" s="261" t="str">
        <f>IF(AN1&gt;'Вводные данные'!$F$7,"N",AN18)</f>
        <v>N</v>
      </c>
      <c r="AO49" s="261" t="str">
        <f>IF(AO1&gt;'Вводные данные'!$F$7,"N",AO18)</f>
        <v>N</v>
      </c>
      <c r="AP49" s="261" t="str">
        <f>IF(AP1&gt;'Вводные данные'!$F$7,"N",AP18)</f>
        <v>N</v>
      </c>
      <c r="AQ49" s="261" t="str">
        <f>IF(AQ1&gt;'Вводные данные'!$F$7,"N",AQ18)</f>
        <v>N</v>
      </c>
      <c r="AR49" s="261" t="str">
        <f>IF(AR1&gt;'Вводные данные'!$F$7,"N",AR18)</f>
        <v>N</v>
      </c>
      <c r="AS49" s="261" t="str">
        <f>IF(AS1&gt;'Вводные данные'!$F$7,"N",AS18)</f>
        <v>N</v>
      </c>
      <c r="AT49" s="261" t="str">
        <f>IF(AT1&gt;'Вводные данные'!$F$7,"N",AT18)</f>
        <v>N</v>
      </c>
      <c r="AU49" s="261" t="str">
        <f>IF(AU1&gt;'Вводные данные'!$F$7,"N",AU18)</f>
        <v>N</v>
      </c>
      <c r="AV49" s="261" t="str">
        <f>IF(AV1&gt;'Вводные данные'!$F$7,"N",AV18)</f>
        <v>N</v>
      </c>
      <c r="AW49" s="261" t="str">
        <f>IF(AW1&gt;'Вводные данные'!$F$7,"N",AW18)</f>
        <v>N</v>
      </c>
      <c r="AX49" s="261" t="str">
        <f>IF(AX1&gt;'Вводные данные'!$F$7,"N",AX18)</f>
        <v>N</v>
      </c>
      <c r="AY49" s="261" t="str">
        <f>IF(AY1&gt;'Вводные данные'!$F$7,"N",AY18)</f>
        <v>N</v>
      </c>
      <c r="AZ49" s="261" t="str">
        <f>IF(AZ1&gt;'Вводные данные'!$F$7,"N",AZ18)</f>
        <v>N</v>
      </c>
      <c r="BA49" s="261" t="str">
        <f>IF(BA1&gt;'Вводные данные'!$F$7,"N",BA18)</f>
        <v>N</v>
      </c>
      <c r="BB49" s="261" t="str">
        <f>IF(BB1&gt;'Вводные данные'!$F$7,"N",BB18)</f>
        <v>N</v>
      </c>
      <c r="BC49" s="261" t="str">
        <f>IF(BC1&gt;'Вводные данные'!$F$7,"N",BC18)</f>
        <v>N</v>
      </c>
      <c r="BD49" s="261" t="str">
        <f>IF(BD1&gt;'Вводные данные'!$F$7,"N",BD18)</f>
        <v>N</v>
      </c>
      <c r="BE49" s="261" t="str">
        <f>IF(BE1&gt;'Вводные данные'!$F$7,"N",BE18)</f>
        <v>N</v>
      </c>
      <c r="BF49" s="261" t="str">
        <f>IF(BF1&gt;'Вводные данные'!$F$7,"N",BF18)</f>
        <v>N</v>
      </c>
      <c r="BG49" s="261" t="str">
        <f>IF(BG1&gt;'Вводные данные'!$F$7,"N",BG18)</f>
        <v>N</v>
      </c>
      <c r="BH49" s="261" t="str">
        <f>IF(BH1&gt;'Вводные данные'!$F$7,"N",BH18)</f>
        <v>N</v>
      </c>
      <c r="BI49" s="261" t="str">
        <f>IF(BI1&gt;'Вводные данные'!$F$7,"N",BI18)</f>
        <v>N</v>
      </c>
      <c r="BJ49" s="261" t="str">
        <f>IF(BJ1&gt;'Вводные данные'!$F$7,"N",BJ18)</f>
        <v>N</v>
      </c>
      <c r="BK49" s="261" t="str">
        <f>IF(BK1&gt;'Вводные данные'!$F$7,"N",BK18)</f>
        <v>N</v>
      </c>
      <c r="BL49" s="261" t="str">
        <f>IF(BL1&gt;'Вводные данные'!$F$7,"N",BL18)</f>
        <v>N</v>
      </c>
      <c r="BM49" s="261" t="str">
        <f>IF(BM1&gt;'Вводные данные'!$F$7,"N",BM18)</f>
        <v>N</v>
      </c>
      <c r="BN49" s="261" t="str">
        <f>IF(BN1&gt;'Вводные данные'!$F$7,"N",BN18)</f>
        <v>N</v>
      </c>
      <c r="BO49" s="261" t="str">
        <f>IF(BO1&gt;'Вводные данные'!$F$7,"N",BO18)</f>
        <v>N</v>
      </c>
      <c r="BP49" s="261" t="str">
        <f>IF(BP1&gt;'Вводные данные'!$F$7,"N",BP18)</f>
        <v>N</v>
      </c>
      <c r="BQ49" s="261" t="str">
        <f>IF(BQ1&gt;'Вводные данные'!$F$7,"N",BQ18)</f>
        <v>N</v>
      </c>
      <c r="BR49" s="261" t="str">
        <f>IF(BR1&gt;'Вводные данные'!$F$7,"N",BR18)</f>
        <v>N</v>
      </c>
      <c r="BS49" s="261" t="str">
        <f>IF(BS1&gt;'Вводные данные'!$F$7,"N",BS18)</f>
        <v>N</v>
      </c>
      <c r="BT49" s="261" t="str">
        <f>IF(BT1&gt;'Вводные данные'!$F$7,"N",BT18)</f>
        <v>N</v>
      </c>
      <c r="BU49" s="261" t="str">
        <f>IF(BU1&gt;'Вводные данные'!$F$7,"N",BU18)</f>
        <v>N</v>
      </c>
      <c r="BV49" s="261" t="str">
        <f>IF(BV1&gt;'Вводные данные'!$F$7,"N",BV18)</f>
        <v>N</v>
      </c>
      <c r="BW49" s="261" t="str">
        <f>IF(BW1&gt;'Вводные данные'!$F$7,"N",BW18)</f>
        <v>N</v>
      </c>
      <c r="BX49" s="261" t="str">
        <f>IF(BX1&gt;'Вводные данные'!$F$7,"N",BX18)</f>
        <v>N</v>
      </c>
      <c r="BY49" s="261" t="str">
        <f>IF(BY1&gt;'Вводные данные'!$F$7,"N",BY18)</f>
        <v>N</v>
      </c>
      <c r="BZ49" s="261" t="str">
        <f>IF(BZ1&gt;'Вводные данные'!$F$7,"N",BZ18)</f>
        <v>N</v>
      </c>
      <c r="CA49" s="261" t="str">
        <f>IF(CA1&gt;'Вводные данные'!$F$7,"N",CA18)</f>
        <v>N</v>
      </c>
      <c r="CB49" s="261" t="str">
        <f>IF(CB1&gt;'Вводные данные'!$F$7,"N",CB18)</f>
        <v>N</v>
      </c>
      <c r="CC49" s="261" t="str">
        <f>IF(CC1&gt;'Вводные данные'!$F$7,"N",CC18)</f>
        <v>N</v>
      </c>
      <c r="CD49" s="261" t="str">
        <f>IF(CD1&gt;'Вводные данные'!$F$7,"N",CD18)</f>
        <v>N</v>
      </c>
      <c r="CE49" s="261" t="str">
        <f>IF(CE1&gt;'Вводные данные'!$F$7,"N",CE18)</f>
        <v>N</v>
      </c>
      <c r="CF49" s="261" t="str">
        <f>IF(CF1&gt;'Вводные данные'!$F$7,"N",CF18)</f>
        <v>N</v>
      </c>
      <c r="CG49" s="261" t="str">
        <f>IF(CG1&gt;'Вводные данные'!$F$7,"N",CG18)</f>
        <v>N</v>
      </c>
      <c r="CH49" s="261" t="str">
        <f>IF(CH1&gt;'Вводные данные'!$F$7,"N",CH18)</f>
        <v>N</v>
      </c>
      <c r="CI49" s="261" t="str">
        <f>IF(CI1&gt;'Вводные данные'!$F$7,"N",CI18)</f>
        <v>N</v>
      </c>
      <c r="CJ49" s="261" t="str">
        <f>IF(CJ1&gt;'Вводные данные'!$F$7,"N",CJ18)</f>
        <v>N</v>
      </c>
      <c r="CK49" s="261" t="str">
        <f>IF(CK1&gt;'Вводные данные'!$F$7,"N",CK18)</f>
        <v>N</v>
      </c>
      <c r="CL49" s="261" t="str">
        <f>IF(CL1&gt;'Вводные данные'!$F$7,"N",CL18)</f>
        <v>N</v>
      </c>
      <c r="CM49" s="261" t="str">
        <f>IF(CM1&gt;'Вводные данные'!$F$7,"N",CM18)</f>
        <v>N</v>
      </c>
      <c r="CN49" s="261" t="str">
        <f>IF(CN1&gt;'Вводные данные'!$F$7,"N",CN18)</f>
        <v>N</v>
      </c>
      <c r="CO49" s="261" t="str">
        <f>IF(CO1&gt;'Вводные данные'!$F$7,"N",CO18)</f>
        <v>N</v>
      </c>
      <c r="CP49" s="261" t="str">
        <f>IF(CP1&gt;'Вводные данные'!$F$7,"N",CP18)</f>
        <v>N</v>
      </c>
      <c r="CQ49" s="261" t="str">
        <f>IF(CQ1&gt;'Вводные данные'!$F$7,"N",CQ18)</f>
        <v>N</v>
      </c>
      <c r="CR49" s="261" t="str">
        <f>IF(CR1&gt;'Вводные данные'!$F$7,"N",CR18)</f>
        <v>N</v>
      </c>
      <c r="CS49" s="261" t="str">
        <f>IF(CS1&gt;'Вводные данные'!$F$7,"N",CS18)</f>
        <v>N</v>
      </c>
      <c r="CT49" s="261" t="str">
        <f>IF(CT1&gt;'Вводные данные'!$F$7,"N",CT18)</f>
        <v>N</v>
      </c>
      <c r="CU49" s="261" t="str">
        <f>IF(CU1&gt;'Вводные данные'!$F$7,"N",CU18)</f>
        <v>N</v>
      </c>
      <c r="CV49" s="261" t="str">
        <f>IF(CV1&gt;'Вводные данные'!$F$7,"N",CV18)</f>
        <v>N</v>
      </c>
      <c r="CW49" s="261" t="str">
        <f>IF(CW1&gt;'Вводные данные'!$F$7,"N",CW18)</f>
        <v>N</v>
      </c>
      <c r="CX49" s="261" t="str">
        <f>IF(CX1&gt;'Вводные данные'!$F$7,"N",CX18)</f>
        <v>N</v>
      </c>
      <c r="CY49" s="261" t="str">
        <f>IF(CY1&gt;'Вводные данные'!$F$7,"N",CY18)</f>
        <v>N</v>
      </c>
      <c r="CZ49" s="261" t="str">
        <f>IF(CZ1&gt;'Вводные данные'!$F$7,"N",CZ18)</f>
        <v>N</v>
      </c>
      <c r="DA49" s="261" t="str">
        <f>IF(DA1&gt;'Вводные данные'!$F$7,"N",DA18)</f>
        <v>N</v>
      </c>
      <c r="DB49" s="261" t="str">
        <f>IF(DB1&gt;'Вводные данные'!$F$7,"N",DB18)</f>
        <v>N</v>
      </c>
      <c r="DC49" s="261" t="str">
        <f>IF(DC1&gt;'Вводные данные'!$F$7,"N",DC18)</f>
        <v>N</v>
      </c>
      <c r="DD49" s="261" t="str">
        <f>IF(DD1&gt;'Вводные данные'!$F$7,"N",DD18)</f>
        <v>N</v>
      </c>
      <c r="DE49" s="261" t="str">
        <f>IF(DE1&gt;'Вводные данные'!$F$7,"N",DE18)</f>
        <v>N</v>
      </c>
      <c r="DF49" s="261" t="str">
        <f>IF(DF1&gt;'Вводные данные'!$F$7,"N",DF18)</f>
        <v>N</v>
      </c>
      <c r="DG49" s="261" t="str">
        <f>IF(DG1&gt;'Вводные данные'!$F$7,"N",DG18)</f>
        <v>N</v>
      </c>
      <c r="DH49" s="261" t="str">
        <f>IF(DH1&gt;'Вводные данные'!$F$7,"N",DH18)</f>
        <v>N</v>
      </c>
      <c r="DI49" s="261" t="str">
        <f>IF(DI1&gt;'Вводные данные'!$F$7,"N",DI18)</f>
        <v>N</v>
      </c>
      <c r="DJ49" s="261" t="str">
        <f>IF(DJ1&gt;'Вводные данные'!$F$7,"N",DJ18)</f>
        <v>N</v>
      </c>
      <c r="DK49" s="261" t="str">
        <f>IF(DK1&gt;'Вводные данные'!$F$7,"N",DK18)</f>
        <v>N</v>
      </c>
      <c r="DL49" s="261" t="str">
        <f>IF(DL1&gt;'Вводные данные'!$F$7,"N",DL18)</f>
        <v>N</v>
      </c>
      <c r="DM49" s="261" t="str">
        <f>IF(DM1&gt;'Вводные данные'!$F$7,"N",DM18)</f>
        <v>N</v>
      </c>
      <c r="DN49" s="261" t="str">
        <f>IF(DN1&gt;'Вводные данные'!$F$7,"N",DN18)</f>
        <v>N</v>
      </c>
      <c r="DO49" s="261" t="str">
        <f>IF(DO1&gt;'Вводные данные'!$F$7,"N",DO18)</f>
        <v>N</v>
      </c>
      <c r="DP49" s="261" t="str">
        <f>IF(DP1&gt;'Вводные данные'!$F$7,"N",DP18)</f>
        <v>N</v>
      </c>
      <c r="DQ49" s="261" t="str">
        <f>IF(DQ1&gt;'Вводные данные'!$F$7,"N",DQ18)</f>
        <v>N</v>
      </c>
      <c r="DR49" s="261" t="str">
        <f>IF(DR1&gt;'Вводные данные'!$F$7,"N",DR18)</f>
        <v>N</v>
      </c>
      <c r="DS49" s="261" t="str">
        <f>IF(DS1&gt;'Вводные данные'!$F$7,"N",DS18)</f>
        <v>N</v>
      </c>
      <c r="DT49" s="261" t="str">
        <f>IF(DT1&gt;'Вводные данные'!$F$7,"N",DT18)</f>
        <v>N</v>
      </c>
      <c r="DU49" s="261" t="str">
        <f>IF(DU1&gt;'Вводные данные'!$F$7,"N",DU18)</f>
        <v>N</v>
      </c>
      <c r="DV49" s="261" t="str">
        <f>IF(DV1&gt;'Вводные данные'!$F$7,"N",DV18)</f>
        <v>N</v>
      </c>
      <c r="DW49" s="261" t="str">
        <f>IF(DW1&gt;'Вводные данные'!$F$7,"N",DW18)</f>
        <v>N</v>
      </c>
      <c r="DX49" s="261" t="str">
        <f>IF(DX1&gt;'Вводные данные'!$F$7,"N",DX18)</f>
        <v>N</v>
      </c>
      <c r="DY49" s="261" t="str">
        <f>IF(DY1&gt;'Вводные данные'!$F$7,"N",DY18)</f>
        <v>N</v>
      </c>
      <c r="DZ49" s="261" t="str">
        <f>IF(DZ1&gt;'Вводные данные'!$F$7,"N",DZ18)</f>
        <v>N</v>
      </c>
      <c r="EA49" s="261" t="str">
        <f>IF(EA1&gt;'Вводные данные'!$F$7,"N",EA18)</f>
        <v>N</v>
      </c>
      <c r="EB49" s="261" t="str">
        <f>IF(EB1&gt;'Вводные данные'!$F$7,"N",EB18)</f>
        <v>N</v>
      </c>
      <c r="EC49" s="261" t="str">
        <f>IF(EC1&gt;'Вводные данные'!$F$7,"N",EC18)</f>
        <v>N</v>
      </c>
      <c r="ED49" s="261" t="str">
        <f>IF(ED1&gt;'Вводные данные'!$F$7,"N",ED18)</f>
        <v>N</v>
      </c>
      <c r="EE49" s="261" t="str">
        <f>IF(EE1&gt;'Вводные данные'!$F$7,"N",EE18)</f>
        <v>N</v>
      </c>
      <c r="EF49" s="261" t="str">
        <f>IF(EF1&gt;'Вводные данные'!$F$7,"N",EF18)</f>
        <v>N</v>
      </c>
      <c r="EG49" s="261" t="str">
        <f>IF(EG1&gt;'Вводные данные'!$F$7,"N",EG18)</f>
        <v>N</v>
      </c>
      <c r="EH49" s="261" t="str">
        <f>IF(EH1&gt;'Вводные данные'!$F$7,"N",EH18)</f>
        <v>N</v>
      </c>
      <c r="EI49" s="261" t="str">
        <f>IF(EI1&gt;'Вводные данные'!$F$7,"N",EI18)</f>
        <v>N</v>
      </c>
      <c r="EJ49" s="261" t="str">
        <f>IF(EJ1&gt;'Вводные данные'!$F$7,"N",EJ18)</f>
        <v>N</v>
      </c>
      <c r="EK49" s="261" t="str">
        <f>IF(EK1&gt;'Вводные данные'!$F$7,"N",EK18)</f>
        <v>N</v>
      </c>
      <c r="EL49" s="261" t="str">
        <f>IF(EL1&gt;'Вводные данные'!$F$7,"N",EL18)</f>
        <v>N</v>
      </c>
      <c r="EM49" s="261" t="str">
        <f>IF(EM1&gt;'Вводные данные'!$F$7,"N",EM18)</f>
        <v>N</v>
      </c>
      <c r="EN49" s="261" t="str">
        <f>IF(EN1&gt;'Вводные данные'!$F$7,"N",EN18)</f>
        <v>N</v>
      </c>
      <c r="EO49" s="261" t="str">
        <f>IF(EO1&gt;'Вводные данные'!$F$7,"N",EO18)</f>
        <v>N</v>
      </c>
      <c r="EP49" s="261" t="str">
        <f>IF(EP1&gt;'Вводные данные'!$F$7,"N",EP18)</f>
        <v>N</v>
      </c>
      <c r="EQ49" s="261" t="str">
        <f>IF(EQ1&gt;'Вводные данные'!$F$7,"N",EQ18)</f>
        <v>N</v>
      </c>
      <c r="ER49" s="261" t="str">
        <f>IF(ER1&gt;'Вводные данные'!$F$7,"N",ER18)</f>
        <v>N</v>
      </c>
      <c r="ES49" s="261" t="str">
        <f>IF(ES1&gt;'Вводные данные'!$F$7,"N",ES18)</f>
        <v>N</v>
      </c>
      <c r="ET49" s="261" t="str">
        <f>IF(ET1&gt;'Вводные данные'!$F$7,"N",ET18)</f>
        <v>N</v>
      </c>
      <c r="EU49" s="261" t="str">
        <f>IF(EU1&gt;'Вводные данные'!$F$7,"N",EU18)</f>
        <v>N</v>
      </c>
      <c r="EV49" s="261" t="str">
        <f>IF(EV1&gt;'Вводные данные'!$F$7,"N",EV18)</f>
        <v>N</v>
      </c>
      <c r="EW49" s="261" t="str">
        <f>IF(EW1&gt;'Вводные данные'!$F$7,"N",EW18)</f>
        <v>N</v>
      </c>
    </row>
    <row r="50" spans="2:153" ht="15" customHeight="1" x14ac:dyDescent="0.25">
      <c r="B50" s="336" t="s">
        <v>212</v>
      </c>
      <c r="C50" s="240">
        <f t="shared" si="5"/>
        <v>0</v>
      </c>
      <c r="D50" s="240">
        <f>IF(D1&gt;'Вводные данные'!$F$7,"N",('Вводные данные'!$G$266*(1+'Вводные данные'!$E$297)))</f>
        <v>0</v>
      </c>
      <c r="E50" s="240">
        <f>IF(E1&gt;'Вводные данные'!$F$7,"N",('Вводные данные'!$G$266*(1+'Вводные данные'!$E$297)))</f>
        <v>0</v>
      </c>
      <c r="F50" s="240">
        <f>IF(F1&gt;'Вводные данные'!$F$7,"N",('Вводные данные'!$G$266*(1+'Вводные данные'!$E$297)))</f>
        <v>0</v>
      </c>
      <c r="G50" s="240">
        <f>IF(G1&gt;'Вводные данные'!$F$7,"N",('Вводные данные'!$G$266*(1+'Вводные данные'!$E$297)))</f>
        <v>0</v>
      </c>
      <c r="H50" s="240">
        <f>IF(H1&gt;'Вводные данные'!$F$7,"N",('Вводные данные'!$G$266*(1+'Вводные данные'!$E$297)))</f>
        <v>0</v>
      </c>
      <c r="I50" s="240">
        <f>IF(I1&gt;'Вводные данные'!$F$7,"N",('Вводные данные'!$G$266*(1+'Вводные данные'!$E$297)))</f>
        <v>0</v>
      </c>
      <c r="J50" s="240">
        <f>IF(J1&gt;'Вводные данные'!$F$7,"N",('Вводные данные'!$G$266*(1+'Вводные данные'!$E$297)))</f>
        <v>0</v>
      </c>
      <c r="K50" s="240">
        <f>IF(K1&gt;'Вводные данные'!$F$7,"N",('Вводные данные'!$G$266*(1+'Вводные данные'!$E$297)))</f>
        <v>0</v>
      </c>
      <c r="L50" s="240">
        <f>IF(L1&gt;'Вводные данные'!$F$7,"N",('Вводные данные'!$G$266*(1+'Вводные данные'!$E$297)))</f>
        <v>0</v>
      </c>
      <c r="M50" s="261">
        <f>IF(M1&gt;'Вводные данные'!$F$7,"N",('Вводные данные'!$G$266*(1+'Вводные данные'!$E$297)))</f>
        <v>0</v>
      </c>
      <c r="N50" s="261">
        <f>IF(N1&gt;'Вводные данные'!$F$7,"N",('Вводные данные'!$G$266*(1+'Вводные данные'!$E$297)))</f>
        <v>0</v>
      </c>
      <c r="O50" s="261">
        <f>IF(O1&gt;'Вводные данные'!$F$7,"N",('Вводные данные'!$G$266*(1+'Вводные данные'!$E$297)))</f>
        <v>0</v>
      </c>
      <c r="P50" s="261">
        <f>IF(P1&gt;'Вводные данные'!$F$7,"N",('Вводные данные'!$G$266*(1+'Вводные данные'!$E$297)))</f>
        <v>0</v>
      </c>
      <c r="Q50" s="261">
        <f>IF(Q1&gt;'Вводные данные'!$F$7,"N",('Вводные данные'!$G$266*(1+'Вводные данные'!$E$297)))</f>
        <v>0</v>
      </c>
      <c r="R50" s="261">
        <f>IF(R1&gt;'Вводные данные'!$F$7,"N",('Вводные данные'!$G$266*(1+'Вводные данные'!$E$297)))</f>
        <v>0</v>
      </c>
      <c r="S50" s="261">
        <f>IF(S1&gt;'Вводные данные'!$F$7,"N",('Вводные данные'!$G$266*(1+'Вводные данные'!$E$297)))</f>
        <v>0</v>
      </c>
      <c r="T50" s="261">
        <f>IF(T1&gt;'Вводные данные'!$F$7,"N",('Вводные данные'!$G$266*(1+'Вводные данные'!$E$297)))</f>
        <v>0</v>
      </c>
      <c r="U50" s="261">
        <f>IF(U1&gt;'Вводные данные'!$F$7,"N",('Вводные данные'!$G$266*(1+'Вводные данные'!$E$297)))</f>
        <v>0</v>
      </c>
      <c r="V50" s="261">
        <f>IF(V1&gt;'Вводные данные'!$F$7,"N",('Вводные данные'!$G$266*(1+'Вводные данные'!$E$297)))</f>
        <v>0</v>
      </c>
      <c r="W50" s="261">
        <f>IF(W1&gt;'Вводные данные'!$F$7,"N",('Вводные данные'!$G$266*(1+'Вводные данные'!$E$297)))</f>
        <v>0</v>
      </c>
      <c r="X50" s="261" t="str">
        <f>IF(X1&gt;'Вводные данные'!$F$7,"N",('Вводные данные'!$G$266*(1+'Вводные данные'!$E$297)))</f>
        <v>N</v>
      </c>
      <c r="Y50" s="261" t="str">
        <f>IF(Y1&gt;'Вводные данные'!$F$7,"N",('Вводные данные'!$G$266*(1+'Вводные данные'!$E$297)))</f>
        <v>N</v>
      </c>
      <c r="Z50" s="261" t="str">
        <f>IF(Z1&gt;'Вводные данные'!$F$7,"N",('Вводные данные'!$G$266*(1+'Вводные данные'!$E$297)))</f>
        <v>N</v>
      </c>
      <c r="AA50" s="261" t="str">
        <f>IF(AA1&gt;'Вводные данные'!$F$7,"N",('Вводные данные'!$G$266*(1+'Вводные данные'!$E$297)))</f>
        <v>N</v>
      </c>
      <c r="AB50" s="261" t="str">
        <f>IF(AB1&gt;'Вводные данные'!$F$7,"N",('Вводные данные'!$G$266*(1+'Вводные данные'!$E$297)))</f>
        <v>N</v>
      </c>
      <c r="AC50" s="261" t="str">
        <f>IF(AC1&gt;'Вводные данные'!$F$7,"N",('Вводные данные'!$G$266*(1+'Вводные данные'!$E$297)))</f>
        <v>N</v>
      </c>
      <c r="AD50" s="261" t="str">
        <f>IF(AD1&gt;'Вводные данные'!$F$7,"N",('Вводные данные'!$G$266*(1+'Вводные данные'!$E$297)))</f>
        <v>N</v>
      </c>
      <c r="AE50" s="261" t="str">
        <f>IF(AE1&gt;'Вводные данные'!$F$7,"N",('Вводные данные'!$G$266*(1+'Вводные данные'!$E$297)))</f>
        <v>N</v>
      </c>
      <c r="AF50" s="261" t="str">
        <f>IF(AF1&gt;'Вводные данные'!$F$7,"N",('Вводные данные'!$G$266*(1+'Вводные данные'!$E$297)))</f>
        <v>N</v>
      </c>
      <c r="AG50" s="261" t="str">
        <f>IF(AG1&gt;'Вводные данные'!$F$7,"N",('Вводные данные'!$G$266*(1+'Вводные данные'!$E$297)))</f>
        <v>N</v>
      </c>
      <c r="AH50" s="261" t="str">
        <f>IF(AH1&gt;'Вводные данные'!$F$7,"N",('Вводные данные'!$G$266*(1+'Вводные данные'!$E$297)))</f>
        <v>N</v>
      </c>
      <c r="AI50" s="261" t="str">
        <f>IF(AI1&gt;'Вводные данные'!$F$7,"N",('Вводные данные'!$G$266*(1+'Вводные данные'!$E$297)))</f>
        <v>N</v>
      </c>
      <c r="AJ50" s="261" t="str">
        <f>IF(AJ1&gt;'Вводные данные'!$F$7,"N",('Вводные данные'!$G$266*(1+'Вводные данные'!$E$297)))</f>
        <v>N</v>
      </c>
      <c r="AK50" s="261" t="str">
        <f>IF(AK1&gt;'Вводные данные'!$F$7,"N",('Вводные данные'!$G$266*(1+'Вводные данные'!$E$297)))</f>
        <v>N</v>
      </c>
      <c r="AL50" s="261" t="str">
        <f>IF(AL1&gt;'Вводные данные'!$F$7,"N",('Вводные данные'!$G$266*(1+'Вводные данные'!$E$297)))</f>
        <v>N</v>
      </c>
      <c r="AM50" s="261" t="str">
        <f>IF(AM1&gt;'Вводные данные'!$F$7,"N",('Вводные данные'!$G$266*(1+'Вводные данные'!$E$297)))</f>
        <v>N</v>
      </c>
      <c r="AN50" s="261" t="str">
        <f>IF(AN1&gt;'Вводные данные'!$F$7,"N",('Вводные данные'!$G$266*(1+'Вводные данные'!$E$297)))</f>
        <v>N</v>
      </c>
      <c r="AO50" s="261" t="str">
        <f>IF(AO1&gt;'Вводные данные'!$F$7,"N",('Вводные данные'!$G$266*(1+'Вводные данные'!$E$297)))</f>
        <v>N</v>
      </c>
      <c r="AP50" s="261" t="str">
        <f>IF(AP1&gt;'Вводные данные'!$F$7,"N",('Вводные данные'!$G$266*(1+'Вводные данные'!$E$297)))</f>
        <v>N</v>
      </c>
      <c r="AQ50" s="261" t="str">
        <f>IF(AQ1&gt;'Вводные данные'!$F$7,"N",('Вводные данные'!$G$266*(1+'Вводные данные'!$E$297)))</f>
        <v>N</v>
      </c>
      <c r="AR50" s="261" t="str">
        <f>IF(AR1&gt;'Вводные данные'!$F$7,"N",('Вводные данные'!$G$266*(1+'Вводные данные'!$E$297)))</f>
        <v>N</v>
      </c>
      <c r="AS50" s="261" t="str">
        <f>IF(AS1&gt;'Вводные данные'!$F$7,"N",('Вводные данные'!$G$266*(1+'Вводные данные'!$E$297)))</f>
        <v>N</v>
      </c>
      <c r="AT50" s="261" t="str">
        <f>IF(AT1&gt;'Вводные данные'!$F$7,"N",('Вводные данные'!$G$266*(1+'Вводные данные'!$E$297)))</f>
        <v>N</v>
      </c>
      <c r="AU50" s="261" t="str">
        <f>IF(AU1&gt;'Вводные данные'!$F$7,"N",('Вводные данные'!$G$266*(1+'Вводные данные'!$E$297)))</f>
        <v>N</v>
      </c>
      <c r="AV50" s="261" t="str">
        <f>IF(AV1&gt;'Вводные данные'!$F$7,"N",('Вводные данные'!$G$266*(1+'Вводные данные'!$E$297)))</f>
        <v>N</v>
      </c>
      <c r="AW50" s="261" t="str">
        <f>IF(AW1&gt;'Вводные данные'!$F$7,"N",('Вводные данные'!$G$266*(1+'Вводные данные'!$E$297)))</f>
        <v>N</v>
      </c>
      <c r="AX50" s="261" t="str">
        <f>IF(AX1&gt;'Вводные данные'!$F$7,"N",('Вводные данные'!$G$266*(1+'Вводные данные'!$E$297)))</f>
        <v>N</v>
      </c>
      <c r="AY50" s="261" t="str">
        <f>IF(AY1&gt;'Вводные данные'!$F$7,"N",('Вводные данные'!$G$266*(1+'Вводные данные'!$E$297)))</f>
        <v>N</v>
      </c>
      <c r="AZ50" s="261" t="str">
        <f>IF(AZ1&gt;'Вводные данные'!$F$7,"N",('Вводные данные'!$G$266*(1+'Вводные данные'!$E$297)))</f>
        <v>N</v>
      </c>
      <c r="BA50" s="261" t="str">
        <f>IF(BA1&gt;'Вводные данные'!$F$7,"N",('Вводные данные'!$G$266*(1+'Вводные данные'!$E$297)))</f>
        <v>N</v>
      </c>
      <c r="BB50" s="261" t="str">
        <f>IF(BB1&gt;'Вводные данные'!$F$7,"N",('Вводные данные'!$G$266*(1+'Вводные данные'!$E$297)))</f>
        <v>N</v>
      </c>
      <c r="BC50" s="261" t="str">
        <f>IF(BC1&gt;'Вводные данные'!$F$7,"N",('Вводные данные'!$G$266*(1+'Вводные данные'!$E$297)))</f>
        <v>N</v>
      </c>
      <c r="BD50" s="261" t="str">
        <f>IF(BD1&gt;'Вводные данные'!$F$7,"N",('Вводные данные'!$G$266*(1+'Вводные данные'!$E$297)))</f>
        <v>N</v>
      </c>
      <c r="BE50" s="261" t="str">
        <f>IF(BE1&gt;'Вводные данные'!$F$7,"N",('Вводные данные'!$G$266*(1+'Вводные данные'!$E$297)))</f>
        <v>N</v>
      </c>
      <c r="BF50" s="261" t="str">
        <f>IF(BF1&gt;'Вводные данные'!$F$7,"N",('Вводные данные'!$G$266*(1+'Вводные данные'!$E$297)))</f>
        <v>N</v>
      </c>
      <c r="BG50" s="261" t="str">
        <f>IF(BG1&gt;'Вводные данные'!$F$7,"N",('Вводные данные'!$G$266*(1+'Вводные данные'!$E$297)))</f>
        <v>N</v>
      </c>
      <c r="BH50" s="261" t="str">
        <f>IF(BH1&gt;'Вводные данные'!$F$7,"N",('Вводные данные'!$G$266*(1+'Вводные данные'!$E$297)))</f>
        <v>N</v>
      </c>
      <c r="BI50" s="261" t="str">
        <f>IF(BI1&gt;'Вводные данные'!$F$7,"N",('Вводные данные'!$G$266*(1+'Вводные данные'!$E$297)))</f>
        <v>N</v>
      </c>
      <c r="BJ50" s="261" t="str">
        <f>IF(BJ1&gt;'Вводные данные'!$F$7,"N",('Вводные данные'!$G$266*(1+'Вводные данные'!$E$297)))</f>
        <v>N</v>
      </c>
      <c r="BK50" s="261" t="str">
        <f>IF(BK1&gt;'Вводные данные'!$F$7,"N",('Вводные данные'!$G$266*(1+'Вводные данные'!$E$297)))</f>
        <v>N</v>
      </c>
      <c r="BL50" s="261" t="str">
        <f>IF(BL1&gt;'Вводные данные'!$F$7,"N",('Вводные данные'!$G$266*(1+'Вводные данные'!$E$297)))</f>
        <v>N</v>
      </c>
      <c r="BM50" s="261" t="str">
        <f>IF(BM1&gt;'Вводные данные'!$F$7,"N",('Вводные данные'!$G$266*(1+'Вводные данные'!$E$297)))</f>
        <v>N</v>
      </c>
      <c r="BN50" s="261" t="str">
        <f>IF(BN1&gt;'Вводные данные'!$F$7,"N",('Вводные данные'!$G$266*(1+'Вводные данные'!$E$297)))</f>
        <v>N</v>
      </c>
      <c r="BO50" s="261" t="str">
        <f>IF(BO1&gt;'Вводные данные'!$F$7,"N",('Вводные данные'!$G$266*(1+'Вводные данные'!$E$297)))</f>
        <v>N</v>
      </c>
      <c r="BP50" s="261" t="str">
        <f>IF(BP1&gt;'Вводные данные'!$F$7,"N",('Вводные данные'!$G$266*(1+'Вводные данные'!$E$297)))</f>
        <v>N</v>
      </c>
      <c r="BQ50" s="261" t="str">
        <f>IF(BQ1&gt;'Вводные данные'!$F$7,"N",('Вводные данные'!$G$266*(1+'Вводные данные'!$E$297)))</f>
        <v>N</v>
      </c>
      <c r="BR50" s="261" t="str">
        <f>IF(BR1&gt;'Вводные данные'!$F$7,"N",('Вводные данные'!$G$266*(1+'Вводные данные'!$E$297)))</f>
        <v>N</v>
      </c>
      <c r="BS50" s="261" t="str">
        <f>IF(BS1&gt;'Вводные данные'!$F$7,"N",('Вводные данные'!$G$266*(1+'Вводные данные'!$E$297)))</f>
        <v>N</v>
      </c>
      <c r="BT50" s="261" t="str">
        <f>IF(BT1&gt;'Вводные данные'!$F$7,"N",('Вводные данные'!$G$266*(1+'Вводные данные'!$E$297)))</f>
        <v>N</v>
      </c>
      <c r="BU50" s="261" t="str">
        <f>IF(BU1&gt;'Вводные данные'!$F$7,"N",('Вводные данные'!$G$266*(1+'Вводные данные'!$E$297)))</f>
        <v>N</v>
      </c>
      <c r="BV50" s="261" t="str">
        <f>IF(BV1&gt;'Вводные данные'!$F$7,"N",('Вводные данные'!$G$266*(1+'Вводные данные'!$E$297)))</f>
        <v>N</v>
      </c>
      <c r="BW50" s="261" t="str">
        <f>IF(BW1&gt;'Вводные данные'!$F$7,"N",('Вводные данные'!$G$266*(1+'Вводные данные'!$E$297)))</f>
        <v>N</v>
      </c>
      <c r="BX50" s="261" t="str">
        <f>IF(BX1&gt;'Вводные данные'!$F$7,"N",('Вводные данные'!$G$266*(1+'Вводные данные'!$E$297)))</f>
        <v>N</v>
      </c>
      <c r="BY50" s="261" t="str">
        <f>IF(BY1&gt;'Вводные данные'!$F$7,"N",('Вводные данные'!$G$266*(1+'Вводные данные'!$E$297)))</f>
        <v>N</v>
      </c>
      <c r="BZ50" s="261" t="str">
        <f>IF(BZ1&gt;'Вводные данные'!$F$7,"N",('Вводные данные'!$G$266*(1+'Вводные данные'!$E$297)))</f>
        <v>N</v>
      </c>
      <c r="CA50" s="261" t="str">
        <f>IF(CA1&gt;'Вводные данные'!$F$7,"N",('Вводные данные'!$G$266*(1+'Вводные данные'!$E$297)))</f>
        <v>N</v>
      </c>
      <c r="CB50" s="261" t="str">
        <f>IF(CB1&gt;'Вводные данные'!$F$7,"N",('Вводные данные'!$G$266*(1+'Вводные данные'!$E$297)))</f>
        <v>N</v>
      </c>
      <c r="CC50" s="261" t="str">
        <f>IF(CC1&gt;'Вводные данные'!$F$7,"N",('Вводные данные'!$G$266*(1+'Вводные данные'!$E$297)))</f>
        <v>N</v>
      </c>
      <c r="CD50" s="261" t="str">
        <f>IF(CD1&gt;'Вводные данные'!$F$7,"N",('Вводные данные'!$G$266*(1+'Вводные данные'!$E$297)))</f>
        <v>N</v>
      </c>
      <c r="CE50" s="261" t="str">
        <f>IF(CE1&gt;'Вводные данные'!$F$7,"N",('Вводные данные'!$G$266*(1+'Вводные данные'!$E$297)))</f>
        <v>N</v>
      </c>
      <c r="CF50" s="261" t="str">
        <f>IF(CF1&gt;'Вводные данные'!$F$7,"N",('Вводные данные'!$G$266*(1+'Вводные данные'!$E$297)))</f>
        <v>N</v>
      </c>
      <c r="CG50" s="261" t="str">
        <f>IF(CG1&gt;'Вводные данные'!$F$7,"N",('Вводные данные'!$G$266*(1+'Вводные данные'!$E$297)))</f>
        <v>N</v>
      </c>
      <c r="CH50" s="261" t="str">
        <f>IF(CH1&gt;'Вводные данные'!$F$7,"N",('Вводные данные'!$G$266*(1+'Вводные данные'!$E$297)))</f>
        <v>N</v>
      </c>
      <c r="CI50" s="261" t="str">
        <f>IF(CI1&gt;'Вводные данные'!$F$7,"N",('Вводные данные'!$G$266*(1+'Вводные данные'!$E$297)))</f>
        <v>N</v>
      </c>
      <c r="CJ50" s="261" t="str">
        <f>IF(CJ1&gt;'Вводные данные'!$F$7,"N",('Вводные данные'!$G$266*(1+'Вводные данные'!$E$297)))</f>
        <v>N</v>
      </c>
      <c r="CK50" s="261" t="str">
        <f>IF(CK1&gt;'Вводные данные'!$F$7,"N",('Вводные данные'!$G$266*(1+'Вводные данные'!$E$297)))</f>
        <v>N</v>
      </c>
      <c r="CL50" s="261" t="str">
        <f>IF(CL1&gt;'Вводные данные'!$F$7,"N",('Вводные данные'!$G$266*(1+'Вводные данные'!$E$297)))</f>
        <v>N</v>
      </c>
      <c r="CM50" s="261" t="str">
        <f>IF(CM1&gt;'Вводные данные'!$F$7,"N",('Вводные данные'!$G$266*(1+'Вводные данные'!$E$297)))</f>
        <v>N</v>
      </c>
      <c r="CN50" s="261" t="str">
        <f>IF(CN1&gt;'Вводные данные'!$F$7,"N",('Вводные данные'!$G$266*(1+'Вводные данные'!$E$297)))</f>
        <v>N</v>
      </c>
      <c r="CO50" s="261" t="str">
        <f>IF(CO1&gt;'Вводные данные'!$F$7,"N",('Вводные данные'!$G$266*(1+'Вводные данные'!$E$297)))</f>
        <v>N</v>
      </c>
      <c r="CP50" s="261" t="str">
        <f>IF(CP1&gt;'Вводные данные'!$F$7,"N",('Вводные данные'!$G$266*(1+'Вводные данные'!$E$297)))</f>
        <v>N</v>
      </c>
      <c r="CQ50" s="261" t="str">
        <f>IF(CQ1&gt;'Вводные данные'!$F$7,"N",('Вводные данные'!$G$266*(1+'Вводные данные'!$E$297)))</f>
        <v>N</v>
      </c>
      <c r="CR50" s="261" t="str">
        <f>IF(CR1&gt;'Вводные данные'!$F$7,"N",('Вводные данные'!$G$266*(1+'Вводные данные'!$E$297)))</f>
        <v>N</v>
      </c>
      <c r="CS50" s="261" t="str">
        <f>IF(CS1&gt;'Вводные данные'!$F$7,"N",('Вводные данные'!$G$266*(1+'Вводные данные'!$E$297)))</f>
        <v>N</v>
      </c>
      <c r="CT50" s="261" t="str">
        <f>IF(CT1&gt;'Вводные данные'!$F$7,"N",('Вводные данные'!$G$266*(1+'Вводные данные'!$E$297)))</f>
        <v>N</v>
      </c>
      <c r="CU50" s="261" t="str">
        <f>IF(CU1&gt;'Вводные данные'!$F$7,"N",('Вводные данные'!$G$266*(1+'Вводные данные'!$E$297)))</f>
        <v>N</v>
      </c>
      <c r="CV50" s="261" t="str">
        <f>IF(CV1&gt;'Вводные данные'!$F$7,"N",('Вводные данные'!$G$266*(1+'Вводные данные'!$E$297)))</f>
        <v>N</v>
      </c>
      <c r="CW50" s="261" t="str">
        <f>IF(CW1&gt;'Вводные данные'!$F$7,"N",('Вводные данные'!$G$266*(1+'Вводные данные'!$E$297)))</f>
        <v>N</v>
      </c>
      <c r="CX50" s="261" t="str">
        <f>IF(CX1&gt;'Вводные данные'!$F$7,"N",('Вводные данные'!$G$266*(1+'Вводные данные'!$E$297)))</f>
        <v>N</v>
      </c>
      <c r="CY50" s="261" t="str">
        <f>IF(CY1&gt;'Вводные данные'!$F$7,"N",('Вводные данные'!$G$266*(1+'Вводные данные'!$E$297)))</f>
        <v>N</v>
      </c>
      <c r="CZ50" s="261" t="str">
        <f>IF(CZ1&gt;'Вводные данные'!$F$7,"N",('Вводные данные'!$G$266*(1+'Вводные данные'!$E$297)))</f>
        <v>N</v>
      </c>
      <c r="DA50" s="261" t="str">
        <f>IF(DA1&gt;'Вводные данные'!$F$7,"N",('Вводные данные'!$G$266*(1+'Вводные данные'!$E$297)))</f>
        <v>N</v>
      </c>
      <c r="DB50" s="261" t="str">
        <f>IF(DB1&gt;'Вводные данные'!$F$7,"N",('Вводные данные'!$G$266*(1+'Вводные данные'!$E$297)))</f>
        <v>N</v>
      </c>
      <c r="DC50" s="261" t="str">
        <f>IF(DC1&gt;'Вводные данные'!$F$7,"N",('Вводные данные'!$G$266*(1+'Вводные данные'!$E$297)))</f>
        <v>N</v>
      </c>
      <c r="DD50" s="261" t="str">
        <f>IF(DD1&gt;'Вводные данные'!$F$7,"N",('Вводные данные'!$G$266*(1+'Вводные данные'!$E$297)))</f>
        <v>N</v>
      </c>
      <c r="DE50" s="261" t="str">
        <f>IF(DE1&gt;'Вводные данные'!$F$7,"N",('Вводные данные'!$G$266*(1+'Вводные данные'!$E$297)))</f>
        <v>N</v>
      </c>
      <c r="DF50" s="261" t="str">
        <f>IF(DF1&gt;'Вводные данные'!$F$7,"N",('Вводные данные'!$G$266*(1+'Вводные данные'!$E$297)))</f>
        <v>N</v>
      </c>
      <c r="DG50" s="261" t="str">
        <f>IF(DG1&gt;'Вводные данные'!$F$7,"N",('Вводные данные'!$G$266*(1+'Вводные данные'!$E$297)))</f>
        <v>N</v>
      </c>
      <c r="DH50" s="261" t="str">
        <f>IF(DH1&gt;'Вводные данные'!$F$7,"N",('Вводные данные'!$G$266*(1+'Вводные данные'!$E$297)))</f>
        <v>N</v>
      </c>
      <c r="DI50" s="261" t="str">
        <f>IF(DI1&gt;'Вводные данные'!$F$7,"N",('Вводные данные'!$G$266*(1+'Вводные данные'!$E$297)))</f>
        <v>N</v>
      </c>
      <c r="DJ50" s="261" t="str">
        <f>IF(DJ1&gt;'Вводные данные'!$F$7,"N",('Вводные данные'!$G$266*(1+'Вводные данные'!$E$297)))</f>
        <v>N</v>
      </c>
      <c r="DK50" s="261" t="str">
        <f>IF(DK1&gt;'Вводные данные'!$F$7,"N",('Вводные данные'!$G$266*(1+'Вводные данные'!$E$297)))</f>
        <v>N</v>
      </c>
      <c r="DL50" s="261" t="str">
        <f>IF(DL1&gt;'Вводные данные'!$F$7,"N",('Вводные данные'!$G$266*(1+'Вводные данные'!$E$297)))</f>
        <v>N</v>
      </c>
      <c r="DM50" s="261" t="str">
        <f>IF(DM1&gt;'Вводные данные'!$F$7,"N",('Вводные данные'!$G$266*(1+'Вводные данные'!$E$297)))</f>
        <v>N</v>
      </c>
      <c r="DN50" s="261" t="str">
        <f>IF(DN1&gt;'Вводные данные'!$F$7,"N",('Вводные данные'!$G$266*(1+'Вводные данные'!$E$297)))</f>
        <v>N</v>
      </c>
      <c r="DO50" s="261" t="str">
        <f>IF(DO1&gt;'Вводные данные'!$F$7,"N",('Вводные данные'!$G$266*(1+'Вводные данные'!$E$297)))</f>
        <v>N</v>
      </c>
      <c r="DP50" s="261" t="str">
        <f>IF(DP1&gt;'Вводные данные'!$F$7,"N",('Вводные данные'!$G$266*(1+'Вводные данные'!$E$297)))</f>
        <v>N</v>
      </c>
      <c r="DQ50" s="261" t="str">
        <f>IF(DQ1&gt;'Вводные данные'!$F$7,"N",('Вводные данные'!$G$266*(1+'Вводные данные'!$E$297)))</f>
        <v>N</v>
      </c>
      <c r="DR50" s="261" t="str">
        <f>IF(DR1&gt;'Вводные данные'!$F$7,"N",('Вводные данные'!$G$266*(1+'Вводные данные'!$E$297)))</f>
        <v>N</v>
      </c>
      <c r="DS50" s="261" t="str">
        <f>IF(DS1&gt;'Вводные данные'!$F$7,"N",('Вводные данные'!$G$266*(1+'Вводные данные'!$E$297)))</f>
        <v>N</v>
      </c>
      <c r="DT50" s="261" t="str">
        <f>IF(DT1&gt;'Вводные данные'!$F$7,"N",('Вводные данные'!$G$266*(1+'Вводные данные'!$E$297)))</f>
        <v>N</v>
      </c>
      <c r="DU50" s="261" t="str">
        <f>IF(DU1&gt;'Вводные данные'!$F$7,"N",('Вводные данные'!$G$266*(1+'Вводные данные'!$E$297)))</f>
        <v>N</v>
      </c>
      <c r="DV50" s="261" t="str">
        <f>IF(DV1&gt;'Вводные данные'!$F$7,"N",('Вводные данные'!$G$266*(1+'Вводные данные'!$E$297)))</f>
        <v>N</v>
      </c>
      <c r="DW50" s="261" t="str">
        <f>IF(DW1&gt;'Вводные данные'!$F$7,"N",('Вводные данные'!$G$266*(1+'Вводные данные'!$E$297)))</f>
        <v>N</v>
      </c>
      <c r="DX50" s="261" t="str">
        <f>IF(DX1&gt;'Вводные данные'!$F$7,"N",('Вводные данные'!$G$266*(1+'Вводные данные'!$E$297)))</f>
        <v>N</v>
      </c>
      <c r="DY50" s="261" t="str">
        <f>IF(DY1&gt;'Вводные данные'!$F$7,"N",('Вводные данные'!$G$266*(1+'Вводные данные'!$E$297)))</f>
        <v>N</v>
      </c>
      <c r="DZ50" s="261" t="str">
        <f>IF(DZ1&gt;'Вводные данные'!$F$7,"N",('Вводные данные'!$G$266*(1+'Вводные данные'!$E$297)))</f>
        <v>N</v>
      </c>
      <c r="EA50" s="261" t="str">
        <f>IF(EA1&gt;'Вводные данные'!$F$7,"N",('Вводные данные'!$G$266*(1+'Вводные данные'!$E$297)))</f>
        <v>N</v>
      </c>
      <c r="EB50" s="261" t="str">
        <f>IF(EB1&gt;'Вводные данные'!$F$7,"N",('Вводные данные'!$G$266*(1+'Вводные данные'!$E$297)))</f>
        <v>N</v>
      </c>
      <c r="EC50" s="261" t="str">
        <f>IF(EC1&gt;'Вводные данные'!$F$7,"N",('Вводные данные'!$G$266*(1+'Вводные данные'!$E$297)))</f>
        <v>N</v>
      </c>
      <c r="ED50" s="261" t="str">
        <f>IF(ED1&gt;'Вводные данные'!$F$7,"N",('Вводные данные'!$G$266*(1+'Вводные данные'!$E$297)))</f>
        <v>N</v>
      </c>
      <c r="EE50" s="261" t="str">
        <f>IF(EE1&gt;'Вводные данные'!$F$7,"N",('Вводные данные'!$G$266*(1+'Вводные данные'!$E$297)))</f>
        <v>N</v>
      </c>
      <c r="EF50" s="261" t="str">
        <f>IF(EF1&gt;'Вводные данные'!$F$7,"N",('Вводные данные'!$G$266*(1+'Вводные данные'!$E$297)))</f>
        <v>N</v>
      </c>
      <c r="EG50" s="261" t="str">
        <f>IF(EG1&gt;'Вводные данные'!$F$7,"N",('Вводные данные'!$G$266*(1+'Вводные данные'!$E$297)))</f>
        <v>N</v>
      </c>
      <c r="EH50" s="261" t="str">
        <f>IF(EH1&gt;'Вводные данные'!$F$7,"N",('Вводные данные'!$G$266*(1+'Вводные данные'!$E$297)))</f>
        <v>N</v>
      </c>
      <c r="EI50" s="261" t="str">
        <f>IF(EI1&gt;'Вводные данные'!$F$7,"N",('Вводные данные'!$G$266*(1+'Вводные данные'!$E$297)))</f>
        <v>N</v>
      </c>
      <c r="EJ50" s="261" t="str">
        <f>IF(EJ1&gt;'Вводные данные'!$F$7,"N",('Вводные данные'!$G$266*(1+'Вводные данные'!$E$297)))</f>
        <v>N</v>
      </c>
      <c r="EK50" s="261" t="str">
        <f>IF(EK1&gt;'Вводные данные'!$F$7,"N",('Вводные данные'!$G$266*(1+'Вводные данные'!$E$297)))</f>
        <v>N</v>
      </c>
      <c r="EL50" s="261" t="str">
        <f>IF(EL1&gt;'Вводные данные'!$F$7,"N",('Вводные данные'!$G$266*(1+'Вводные данные'!$E$297)))</f>
        <v>N</v>
      </c>
      <c r="EM50" s="261" t="str">
        <f>IF(EM1&gt;'Вводные данные'!$F$7,"N",('Вводные данные'!$G$266*(1+'Вводные данные'!$E$297)))</f>
        <v>N</v>
      </c>
      <c r="EN50" s="261" t="str">
        <f>IF(EN1&gt;'Вводные данные'!$F$7,"N",('Вводные данные'!$G$266*(1+'Вводные данные'!$E$297)))</f>
        <v>N</v>
      </c>
      <c r="EO50" s="261" t="str">
        <f>IF(EO1&gt;'Вводные данные'!$F$7,"N",('Вводные данные'!$G$266*(1+'Вводные данные'!$E$297)))</f>
        <v>N</v>
      </c>
      <c r="EP50" s="261" t="str">
        <f>IF(EP1&gt;'Вводные данные'!$F$7,"N",('Вводные данные'!$G$266*(1+'Вводные данные'!$E$297)))</f>
        <v>N</v>
      </c>
      <c r="EQ50" s="261" t="str">
        <f>IF(EQ1&gt;'Вводные данные'!$F$7,"N",('Вводные данные'!$G$266*(1+'Вводные данные'!$E$297)))</f>
        <v>N</v>
      </c>
      <c r="ER50" s="261" t="str">
        <f>IF(ER1&gt;'Вводные данные'!$F$7,"N",('Вводные данные'!$G$266*(1+'Вводные данные'!$E$297)))</f>
        <v>N</v>
      </c>
      <c r="ES50" s="261" t="str">
        <f>IF(ES1&gt;'Вводные данные'!$F$7,"N",('Вводные данные'!$G$266*(1+'Вводные данные'!$E$297)))</f>
        <v>N</v>
      </c>
      <c r="ET50" s="261" t="str">
        <f>IF(ET1&gt;'Вводные данные'!$F$7,"N",('Вводные данные'!$G$266*(1+'Вводные данные'!$E$297)))</f>
        <v>N</v>
      </c>
      <c r="EU50" s="261" t="str">
        <f>IF(EU1&gt;'Вводные данные'!$F$7,"N",('Вводные данные'!$G$266*(1+'Вводные данные'!$E$297)))</f>
        <v>N</v>
      </c>
      <c r="EV50" s="261" t="str">
        <f>IF(EV1&gt;'Вводные данные'!$F$7,"N",('Вводные данные'!$G$266*(1+'Вводные данные'!$E$297)))</f>
        <v>N</v>
      </c>
      <c r="EW50" s="261" t="str">
        <f>IF(EW1&gt;'Вводные данные'!$F$7,"N",('Вводные данные'!$G$266*(1+'Вводные данные'!$E$297)))</f>
        <v>N</v>
      </c>
    </row>
    <row r="51" spans="2:153" ht="15" customHeight="1" x14ac:dyDescent="0.25">
      <c r="B51" s="343" t="s">
        <v>338</v>
      </c>
      <c r="C51" s="242">
        <f t="shared" si="5"/>
        <v>61875</v>
      </c>
      <c r="D51" s="242">
        <f>IF(D1&gt;'Вводные данные'!$F$7,"N",('Вводные данные'!C341))</f>
        <v>3750</v>
      </c>
      <c r="E51" s="242">
        <f>IF(E1&gt;'Вводные данные'!$F$7,"N",('Вводные данные'!D341))</f>
        <v>3750</v>
      </c>
      <c r="F51" s="242">
        <f>IF(F1&gt;'Вводные данные'!$F$7,"N",('Вводные данные'!E341))</f>
        <v>3750</v>
      </c>
      <c r="G51" s="242">
        <f>IF(G1&gt;'Вводные данные'!$F$7,"N",('Вводные данные'!F341))</f>
        <v>3750</v>
      </c>
      <c r="H51" s="242">
        <f>IF(H1&gt;'Вводные данные'!$F$7,"N",('Вводные данные'!G341))</f>
        <v>3750</v>
      </c>
      <c r="I51" s="242">
        <f>IF(I1&gt;'Вводные данные'!$F$7,"N",('Вводные данные'!H341))</f>
        <v>3750</v>
      </c>
      <c r="J51" s="242">
        <f>IF(J1&gt;'Вводные данные'!$F$7,"N",('Вводные данные'!I341))</f>
        <v>3750</v>
      </c>
      <c r="K51" s="242">
        <f>IF(K1&gt;'Вводные данные'!$F$7,"N",('Вводные данные'!J341))</f>
        <v>3750</v>
      </c>
      <c r="L51" s="242">
        <f>IF(L1&gt;'Вводные данные'!$F$7,"N",('Вводные данные'!K341))</f>
        <v>3750</v>
      </c>
      <c r="M51" s="262">
        <f>IF(M1&gt;'Вводные данные'!$F$7,"N",('Вводные данные'!L341))</f>
        <v>3750</v>
      </c>
      <c r="N51" s="262">
        <f>IF(N1&gt;'Вводные данные'!$F$7,"N",('Вводные данные'!M341))</f>
        <v>3750</v>
      </c>
      <c r="O51" s="262">
        <f>IF(O1&gt;'Вводные данные'!$F$7,"N",('Вводные данные'!N341))</f>
        <v>3750</v>
      </c>
      <c r="P51" s="262">
        <f>IF(P1&gt;'Вводные данные'!$F$7,"N",('Вводные данные'!O341))</f>
        <v>3750</v>
      </c>
      <c r="Q51" s="262">
        <f>IF(Q1&gt;'Вводные данные'!$F$7,"N",('Вводные данные'!P341))</f>
        <v>3281.25</v>
      </c>
      <c r="R51" s="262">
        <f>IF(R1&gt;'Вводные данные'!$F$7,"N",('Вводные данные'!Q341))</f>
        <v>2812.5</v>
      </c>
      <c r="S51" s="262">
        <f>IF(S1&gt;'Вводные данные'!$F$7,"N",('Вводные данные'!R341))</f>
        <v>2343.75</v>
      </c>
      <c r="T51" s="262">
        <f>IF(T1&gt;'Вводные данные'!$F$7,"N",('Вводные данные'!S341))</f>
        <v>1875</v>
      </c>
      <c r="U51" s="262">
        <f>IF(U1&gt;'Вводные данные'!$F$7,"N",('Вводные данные'!T341))</f>
        <v>1406.25</v>
      </c>
      <c r="V51" s="262">
        <f>IF(V1&gt;'Вводные данные'!$F$7,"N",('Вводные данные'!U341))</f>
        <v>937.5</v>
      </c>
      <c r="W51" s="262">
        <f>IF(W1&gt;'Вводные данные'!$F$7,"N",('Вводные данные'!V341))</f>
        <v>468.75</v>
      </c>
      <c r="X51" s="262" t="str">
        <f>IF(X1&gt;'Вводные данные'!$F$7,"N",('Вводные данные'!W341))</f>
        <v>N</v>
      </c>
      <c r="Y51" s="262" t="str">
        <f>IF(Y1&gt;'Вводные данные'!$F$7,"N",('Вводные данные'!X341))</f>
        <v>N</v>
      </c>
      <c r="Z51" s="262" t="str">
        <f>IF(Z1&gt;'Вводные данные'!$F$7,"N",('Вводные данные'!Y341))</f>
        <v>N</v>
      </c>
      <c r="AA51" s="262" t="str">
        <f>IF(AA1&gt;'Вводные данные'!$F$7,"N",('Вводные данные'!Z341))</f>
        <v>N</v>
      </c>
      <c r="AB51" s="262" t="str">
        <f>IF(AB1&gt;'Вводные данные'!$F$7,"N",('Вводные данные'!AA341))</f>
        <v>N</v>
      </c>
      <c r="AC51" s="262" t="str">
        <f>IF(AC1&gt;'Вводные данные'!$F$7,"N",('Вводные данные'!AB341))</f>
        <v>N</v>
      </c>
      <c r="AD51" s="262" t="str">
        <f>IF(AD1&gt;'Вводные данные'!$F$7,"N",('Вводные данные'!AC341))</f>
        <v>N</v>
      </c>
      <c r="AE51" s="262" t="str">
        <f>IF(AE1&gt;'Вводные данные'!$F$7,"N",('Вводные данные'!AD341))</f>
        <v>N</v>
      </c>
      <c r="AF51" s="262" t="str">
        <f>IF(AF1&gt;'Вводные данные'!$F$7,"N",('Вводные данные'!AE341))</f>
        <v>N</v>
      </c>
      <c r="AG51" s="262" t="str">
        <f>IF(AG1&gt;'Вводные данные'!$F$7,"N",('Вводные данные'!AF341))</f>
        <v>N</v>
      </c>
      <c r="AH51" s="262" t="str">
        <f>IF(AH1&gt;'Вводные данные'!$F$7,"N",('Вводные данные'!AG341))</f>
        <v>N</v>
      </c>
      <c r="AI51" s="262" t="str">
        <f>IF(AI1&gt;'Вводные данные'!$F$7,"N",('Вводные данные'!AH341))</f>
        <v>N</v>
      </c>
      <c r="AJ51" s="262" t="str">
        <f>IF(AJ1&gt;'Вводные данные'!$F$7,"N",('Вводные данные'!AI341))</f>
        <v>N</v>
      </c>
      <c r="AK51" s="262" t="str">
        <f>IF(AK1&gt;'Вводные данные'!$F$7,"N",('Вводные данные'!AJ341))</f>
        <v>N</v>
      </c>
      <c r="AL51" s="262" t="str">
        <f>IF(AL1&gt;'Вводные данные'!$F$7,"N",('Вводные данные'!AK341))</f>
        <v>N</v>
      </c>
      <c r="AM51" s="262" t="str">
        <f>IF(AM1&gt;'Вводные данные'!$F$7,"N",('Вводные данные'!AL341))</f>
        <v>N</v>
      </c>
      <c r="AN51" s="262" t="str">
        <f>IF(AN1&gt;'Вводные данные'!$F$7,"N",('Вводные данные'!AM341))</f>
        <v>N</v>
      </c>
      <c r="AO51" s="262" t="str">
        <f>IF(AO1&gt;'Вводные данные'!$F$7,"N",('Вводные данные'!AN341))</f>
        <v>N</v>
      </c>
      <c r="AP51" s="262" t="str">
        <f>IF(AP1&gt;'Вводные данные'!$F$7,"N",('Вводные данные'!AO341))</f>
        <v>N</v>
      </c>
      <c r="AQ51" s="262" t="str">
        <f>IF(AQ1&gt;'Вводные данные'!$F$7,"N",('Вводные данные'!AP341))</f>
        <v>N</v>
      </c>
      <c r="AR51" s="262" t="str">
        <f>IF(AR1&gt;'Вводные данные'!$F$7,"N",('Вводные данные'!AQ341))</f>
        <v>N</v>
      </c>
      <c r="AS51" s="262" t="str">
        <f>IF(AS1&gt;'Вводные данные'!$F$7,"N",('Вводные данные'!AR341))</f>
        <v>N</v>
      </c>
      <c r="AT51" s="262" t="str">
        <f>IF(AT1&gt;'Вводные данные'!$F$7,"N",('Вводные данные'!AS341))</f>
        <v>N</v>
      </c>
      <c r="AU51" s="262" t="str">
        <f>IF(AU1&gt;'Вводные данные'!$F$7,"N",('Вводные данные'!AT341))</f>
        <v>N</v>
      </c>
      <c r="AV51" s="262" t="str">
        <f>IF(AV1&gt;'Вводные данные'!$F$7,"N",('Вводные данные'!AU341))</f>
        <v>N</v>
      </c>
      <c r="AW51" s="262" t="str">
        <f>IF(AW1&gt;'Вводные данные'!$F$7,"N",('Вводные данные'!AV341))</f>
        <v>N</v>
      </c>
      <c r="AX51" s="262" t="str">
        <f>IF(AX1&gt;'Вводные данные'!$F$7,"N",('Вводные данные'!AW341))</f>
        <v>N</v>
      </c>
      <c r="AY51" s="262" t="str">
        <f>IF(AY1&gt;'Вводные данные'!$F$7,"N",('Вводные данные'!AX341))</f>
        <v>N</v>
      </c>
      <c r="AZ51" s="262" t="str">
        <f>IF(AZ1&gt;'Вводные данные'!$F$7,"N",('Вводные данные'!AY341))</f>
        <v>N</v>
      </c>
      <c r="BA51" s="262" t="str">
        <f>IF(BA1&gt;'Вводные данные'!$F$7,"N",('Вводные данные'!AZ341))</f>
        <v>N</v>
      </c>
      <c r="BB51" s="262" t="str">
        <f>IF(BB1&gt;'Вводные данные'!$F$7,"N",('Вводные данные'!BA341))</f>
        <v>N</v>
      </c>
      <c r="BC51" s="262" t="str">
        <f>IF(BC1&gt;'Вводные данные'!$F$7,"N",('Вводные данные'!BB341))</f>
        <v>N</v>
      </c>
      <c r="BD51" s="262" t="str">
        <f>IF(BD1&gt;'Вводные данные'!$F$7,"N",('Вводные данные'!BC341))</f>
        <v>N</v>
      </c>
      <c r="BE51" s="262" t="str">
        <f>IF(BE1&gt;'Вводные данные'!$F$7,"N",('Вводные данные'!BD341))</f>
        <v>N</v>
      </c>
      <c r="BF51" s="262" t="str">
        <f>IF(BF1&gt;'Вводные данные'!$F$7,"N",('Вводные данные'!BE341))</f>
        <v>N</v>
      </c>
      <c r="BG51" s="262" t="str">
        <f>IF(BG1&gt;'Вводные данные'!$F$7,"N",('Вводные данные'!BF341))</f>
        <v>N</v>
      </c>
      <c r="BH51" s="262" t="str">
        <f>IF(BH1&gt;'Вводные данные'!$F$7,"N",('Вводные данные'!BG341))</f>
        <v>N</v>
      </c>
      <c r="BI51" s="262" t="str">
        <f>IF(BI1&gt;'Вводные данные'!$F$7,"N",('Вводные данные'!BH341))</f>
        <v>N</v>
      </c>
      <c r="BJ51" s="262" t="str">
        <f>IF(BJ1&gt;'Вводные данные'!$F$7,"N",('Вводные данные'!BI341))</f>
        <v>N</v>
      </c>
      <c r="BK51" s="262" t="str">
        <f>IF(BK1&gt;'Вводные данные'!$F$7,"N",('Вводные данные'!BJ341))</f>
        <v>N</v>
      </c>
      <c r="BL51" s="262" t="str">
        <f>IF(BL1&gt;'Вводные данные'!$F$7,"N",('Вводные данные'!BK341))</f>
        <v>N</v>
      </c>
      <c r="BM51" s="262" t="str">
        <f>IF(BM1&gt;'Вводные данные'!$F$7,"N",('Вводные данные'!BL341))</f>
        <v>N</v>
      </c>
      <c r="BN51" s="262" t="str">
        <f>IF(BN1&gt;'Вводные данные'!$F$7,"N",('Вводные данные'!BM341))</f>
        <v>N</v>
      </c>
      <c r="BO51" s="262" t="str">
        <f>IF(BO1&gt;'Вводные данные'!$F$7,"N",('Вводные данные'!BN341))</f>
        <v>N</v>
      </c>
      <c r="BP51" s="262" t="str">
        <f>IF(BP1&gt;'Вводные данные'!$F$7,"N",('Вводные данные'!BO341))</f>
        <v>N</v>
      </c>
      <c r="BQ51" s="262" t="str">
        <f>IF(BQ1&gt;'Вводные данные'!$F$7,"N",('Вводные данные'!BP341))</f>
        <v>N</v>
      </c>
      <c r="BR51" s="262" t="str">
        <f>IF(BR1&gt;'Вводные данные'!$F$7,"N",('Вводные данные'!BQ341))</f>
        <v>N</v>
      </c>
      <c r="BS51" s="262" t="str">
        <f>IF(BS1&gt;'Вводные данные'!$F$7,"N",('Вводные данные'!BR341))</f>
        <v>N</v>
      </c>
      <c r="BT51" s="262" t="str">
        <f>IF(BT1&gt;'Вводные данные'!$F$7,"N",('Вводные данные'!BS341))</f>
        <v>N</v>
      </c>
      <c r="BU51" s="262" t="str">
        <f>IF(BU1&gt;'Вводные данные'!$F$7,"N",('Вводные данные'!BT341))</f>
        <v>N</v>
      </c>
      <c r="BV51" s="262" t="str">
        <f>IF(BV1&gt;'Вводные данные'!$F$7,"N",('Вводные данные'!BU341))</f>
        <v>N</v>
      </c>
      <c r="BW51" s="262" t="str">
        <f>IF(BW1&gt;'Вводные данные'!$F$7,"N",('Вводные данные'!BV341))</f>
        <v>N</v>
      </c>
      <c r="BX51" s="262" t="str">
        <f>IF(BX1&gt;'Вводные данные'!$F$7,"N",('Вводные данные'!BW341))</f>
        <v>N</v>
      </c>
      <c r="BY51" s="262" t="str">
        <f>IF(BY1&gt;'Вводные данные'!$F$7,"N",('Вводные данные'!BX341))</f>
        <v>N</v>
      </c>
      <c r="BZ51" s="262" t="str">
        <f>IF(BZ1&gt;'Вводные данные'!$F$7,"N",('Вводные данные'!BY341))</f>
        <v>N</v>
      </c>
      <c r="CA51" s="262" t="str">
        <f>IF(CA1&gt;'Вводные данные'!$F$7,"N",('Вводные данные'!BZ341))</f>
        <v>N</v>
      </c>
      <c r="CB51" s="262" t="str">
        <f>IF(CB1&gt;'Вводные данные'!$F$7,"N",('Вводные данные'!CA341))</f>
        <v>N</v>
      </c>
      <c r="CC51" s="262" t="str">
        <f>IF(CC1&gt;'Вводные данные'!$F$7,"N",('Вводные данные'!CB341))</f>
        <v>N</v>
      </c>
      <c r="CD51" s="262" t="str">
        <f>IF(CD1&gt;'Вводные данные'!$F$7,"N",('Вводные данные'!CC341))</f>
        <v>N</v>
      </c>
      <c r="CE51" s="262" t="str">
        <f>IF(CE1&gt;'Вводные данные'!$F$7,"N",('Вводные данные'!CD341))</f>
        <v>N</v>
      </c>
      <c r="CF51" s="262" t="str">
        <f>IF(CF1&gt;'Вводные данные'!$F$7,"N",('Вводные данные'!CE341))</f>
        <v>N</v>
      </c>
      <c r="CG51" s="262" t="str">
        <f>IF(CG1&gt;'Вводные данные'!$F$7,"N",('Вводные данные'!CF341))</f>
        <v>N</v>
      </c>
      <c r="CH51" s="262" t="str">
        <f>IF(CH1&gt;'Вводные данные'!$F$7,"N",('Вводные данные'!CG341))</f>
        <v>N</v>
      </c>
      <c r="CI51" s="262" t="str">
        <f>IF(CI1&gt;'Вводные данные'!$F$7,"N",('Вводные данные'!CH341))</f>
        <v>N</v>
      </c>
      <c r="CJ51" s="262" t="str">
        <f>IF(CJ1&gt;'Вводные данные'!$F$7,"N",('Вводные данные'!CI341))</f>
        <v>N</v>
      </c>
      <c r="CK51" s="262" t="str">
        <f>IF(CK1&gt;'Вводные данные'!$F$7,"N",('Вводные данные'!CJ341))</f>
        <v>N</v>
      </c>
      <c r="CL51" s="262" t="str">
        <f>IF(CL1&gt;'Вводные данные'!$F$7,"N",('Вводные данные'!CK341))</f>
        <v>N</v>
      </c>
      <c r="CM51" s="262" t="str">
        <f>IF(CM1&gt;'Вводные данные'!$F$7,"N",('Вводные данные'!CL341))</f>
        <v>N</v>
      </c>
      <c r="CN51" s="262" t="str">
        <f>IF(CN1&gt;'Вводные данные'!$F$7,"N",('Вводные данные'!CM341))</f>
        <v>N</v>
      </c>
      <c r="CO51" s="262" t="str">
        <f>IF(CO1&gt;'Вводные данные'!$F$7,"N",('Вводные данные'!CN341))</f>
        <v>N</v>
      </c>
      <c r="CP51" s="262" t="str">
        <f>IF(CP1&gt;'Вводные данные'!$F$7,"N",('Вводные данные'!CO341))</f>
        <v>N</v>
      </c>
      <c r="CQ51" s="262" t="str">
        <f>IF(CQ1&gt;'Вводные данные'!$F$7,"N",('Вводные данные'!CP341))</f>
        <v>N</v>
      </c>
      <c r="CR51" s="262" t="str">
        <f>IF(CR1&gt;'Вводные данные'!$F$7,"N",('Вводные данные'!CQ341))</f>
        <v>N</v>
      </c>
      <c r="CS51" s="262" t="str">
        <f>IF(CS1&gt;'Вводные данные'!$F$7,"N",('Вводные данные'!CR341))</f>
        <v>N</v>
      </c>
      <c r="CT51" s="262" t="str">
        <f>IF(CT1&gt;'Вводные данные'!$F$7,"N",('Вводные данные'!CS341))</f>
        <v>N</v>
      </c>
      <c r="CU51" s="262" t="str">
        <f>IF(CU1&gt;'Вводные данные'!$F$7,"N",('Вводные данные'!CT341))</f>
        <v>N</v>
      </c>
      <c r="CV51" s="262" t="str">
        <f>IF(CV1&gt;'Вводные данные'!$F$7,"N",('Вводные данные'!CU341))</f>
        <v>N</v>
      </c>
      <c r="CW51" s="262" t="str">
        <f>IF(CW1&gt;'Вводные данные'!$F$7,"N",('Вводные данные'!CV341))</f>
        <v>N</v>
      </c>
      <c r="CX51" s="262" t="str">
        <f>IF(CX1&gt;'Вводные данные'!$F$7,"N",('Вводные данные'!CW341))</f>
        <v>N</v>
      </c>
      <c r="CY51" s="262" t="str">
        <f>IF(CY1&gt;'Вводные данные'!$F$7,"N",('Вводные данные'!CX341))</f>
        <v>N</v>
      </c>
      <c r="CZ51" s="262" t="str">
        <f>IF(CZ1&gt;'Вводные данные'!$F$7,"N",('Вводные данные'!CY341))</f>
        <v>N</v>
      </c>
      <c r="DA51" s="262" t="str">
        <f>IF(DA1&gt;'Вводные данные'!$F$7,"N",('Вводные данные'!CZ341))</f>
        <v>N</v>
      </c>
      <c r="DB51" s="262" t="str">
        <f>IF(DB1&gt;'Вводные данные'!$F$7,"N",('Вводные данные'!DA341))</f>
        <v>N</v>
      </c>
      <c r="DC51" s="262" t="str">
        <f>IF(DC1&gt;'Вводные данные'!$F$7,"N",('Вводные данные'!DB341))</f>
        <v>N</v>
      </c>
      <c r="DD51" s="262" t="str">
        <f>IF(DD1&gt;'Вводные данные'!$F$7,"N",('Вводные данные'!DC341))</f>
        <v>N</v>
      </c>
      <c r="DE51" s="262" t="str">
        <f>IF(DE1&gt;'Вводные данные'!$F$7,"N",('Вводные данные'!DD341))</f>
        <v>N</v>
      </c>
      <c r="DF51" s="262" t="str">
        <f>IF(DF1&gt;'Вводные данные'!$F$7,"N",('Вводные данные'!DE341))</f>
        <v>N</v>
      </c>
      <c r="DG51" s="262" t="str">
        <f>IF(DG1&gt;'Вводные данные'!$F$7,"N",('Вводные данные'!DF341))</f>
        <v>N</v>
      </c>
      <c r="DH51" s="262" t="str">
        <f>IF(DH1&gt;'Вводные данные'!$F$7,"N",('Вводные данные'!DG341))</f>
        <v>N</v>
      </c>
      <c r="DI51" s="262" t="str">
        <f>IF(DI1&gt;'Вводные данные'!$F$7,"N",('Вводные данные'!DH341))</f>
        <v>N</v>
      </c>
      <c r="DJ51" s="262" t="str">
        <f>IF(DJ1&gt;'Вводные данные'!$F$7,"N",('Вводные данные'!DI341))</f>
        <v>N</v>
      </c>
      <c r="DK51" s="262" t="str">
        <f>IF(DK1&gt;'Вводные данные'!$F$7,"N",('Вводные данные'!DJ341))</f>
        <v>N</v>
      </c>
      <c r="DL51" s="262" t="str">
        <f>IF(DL1&gt;'Вводные данные'!$F$7,"N",('Вводные данные'!DK341))</f>
        <v>N</v>
      </c>
      <c r="DM51" s="262" t="str">
        <f>IF(DM1&gt;'Вводные данные'!$F$7,"N",('Вводные данные'!DL341))</f>
        <v>N</v>
      </c>
      <c r="DN51" s="262" t="str">
        <f>IF(DN1&gt;'Вводные данные'!$F$7,"N",('Вводные данные'!DM341))</f>
        <v>N</v>
      </c>
      <c r="DO51" s="262" t="str">
        <f>IF(DO1&gt;'Вводные данные'!$F$7,"N",('Вводные данные'!DN341))</f>
        <v>N</v>
      </c>
      <c r="DP51" s="262" t="str">
        <f>IF(DP1&gt;'Вводные данные'!$F$7,"N",('Вводные данные'!DO341))</f>
        <v>N</v>
      </c>
      <c r="DQ51" s="262" t="str">
        <f>IF(DQ1&gt;'Вводные данные'!$F$7,"N",('Вводные данные'!DP341))</f>
        <v>N</v>
      </c>
      <c r="DR51" s="262" t="str">
        <f>IF(DR1&gt;'Вводные данные'!$F$7,"N",('Вводные данные'!DQ341))</f>
        <v>N</v>
      </c>
      <c r="DS51" s="262" t="str">
        <f>IF(DS1&gt;'Вводные данные'!$F$7,"N",('Вводные данные'!DR341))</f>
        <v>N</v>
      </c>
      <c r="DT51" s="262" t="str">
        <f>IF(DT1&gt;'Вводные данные'!$F$7,"N",('Вводные данные'!DS341))</f>
        <v>N</v>
      </c>
      <c r="DU51" s="262" t="str">
        <f>IF(DU1&gt;'Вводные данные'!$F$7,"N",('Вводные данные'!DT341))</f>
        <v>N</v>
      </c>
      <c r="DV51" s="262" t="str">
        <f>IF(DV1&gt;'Вводные данные'!$F$7,"N",('Вводные данные'!DU341))</f>
        <v>N</v>
      </c>
      <c r="DW51" s="262" t="str">
        <f>IF(DW1&gt;'Вводные данные'!$F$7,"N",('Вводные данные'!DV341))</f>
        <v>N</v>
      </c>
      <c r="DX51" s="262" t="str">
        <f>IF(DX1&gt;'Вводные данные'!$F$7,"N",('Вводные данные'!DW341))</f>
        <v>N</v>
      </c>
      <c r="DY51" s="262" t="str">
        <f>IF(DY1&gt;'Вводные данные'!$F$7,"N",('Вводные данные'!DX341))</f>
        <v>N</v>
      </c>
      <c r="DZ51" s="262" t="str">
        <f>IF(DZ1&gt;'Вводные данные'!$F$7,"N",('Вводные данные'!DY341))</f>
        <v>N</v>
      </c>
      <c r="EA51" s="262" t="str">
        <f>IF(EA1&gt;'Вводные данные'!$F$7,"N",('Вводные данные'!DZ341))</f>
        <v>N</v>
      </c>
      <c r="EB51" s="262" t="str">
        <f>IF(EB1&gt;'Вводные данные'!$F$7,"N",('Вводные данные'!EA341))</f>
        <v>N</v>
      </c>
      <c r="EC51" s="262" t="str">
        <f>IF(EC1&gt;'Вводные данные'!$F$7,"N",('Вводные данные'!EB341))</f>
        <v>N</v>
      </c>
      <c r="ED51" s="262" t="str">
        <f>IF(ED1&gt;'Вводные данные'!$F$7,"N",('Вводные данные'!EC341))</f>
        <v>N</v>
      </c>
      <c r="EE51" s="262" t="str">
        <f>IF(EE1&gt;'Вводные данные'!$F$7,"N",('Вводные данные'!ED341))</f>
        <v>N</v>
      </c>
      <c r="EF51" s="262" t="str">
        <f>IF(EF1&gt;'Вводные данные'!$F$7,"N",('Вводные данные'!EE341))</f>
        <v>N</v>
      </c>
      <c r="EG51" s="262" t="str">
        <f>IF(EG1&gt;'Вводные данные'!$F$7,"N",('Вводные данные'!EF341))</f>
        <v>N</v>
      </c>
      <c r="EH51" s="262" t="str">
        <f>IF(EH1&gt;'Вводные данные'!$F$7,"N",('Вводные данные'!EG341))</f>
        <v>N</v>
      </c>
      <c r="EI51" s="262" t="str">
        <f>IF(EI1&gt;'Вводные данные'!$F$7,"N",('Вводные данные'!EH341))</f>
        <v>N</v>
      </c>
      <c r="EJ51" s="262" t="str">
        <f>IF(EJ1&gt;'Вводные данные'!$F$7,"N",('Вводные данные'!EI341))</f>
        <v>N</v>
      </c>
      <c r="EK51" s="262" t="str">
        <f>IF(EK1&gt;'Вводные данные'!$F$7,"N",('Вводные данные'!EJ341))</f>
        <v>N</v>
      </c>
      <c r="EL51" s="262" t="str">
        <f>IF(EL1&gt;'Вводные данные'!$F$7,"N",('Вводные данные'!EK341))</f>
        <v>N</v>
      </c>
      <c r="EM51" s="262" t="str">
        <f>IF(EM1&gt;'Вводные данные'!$F$7,"N",('Вводные данные'!EL341))</f>
        <v>N</v>
      </c>
      <c r="EN51" s="262" t="str">
        <f>IF(EN1&gt;'Вводные данные'!$F$7,"N",('Вводные данные'!EM341))</f>
        <v>N</v>
      </c>
      <c r="EO51" s="262" t="str">
        <f>IF(EO1&gt;'Вводные данные'!$F$7,"N",('Вводные данные'!EN341))</f>
        <v>N</v>
      </c>
      <c r="EP51" s="262" t="str">
        <f>IF(EP1&gt;'Вводные данные'!$F$7,"N",('Вводные данные'!EO341))</f>
        <v>N</v>
      </c>
      <c r="EQ51" s="262" t="str">
        <f>IF(EQ1&gt;'Вводные данные'!$F$7,"N",('Вводные данные'!EP341))</f>
        <v>N</v>
      </c>
      <c r="ER51" s="262" t="str">
        <f>IF(ER1&gt;'Вводные данные'!$F$7,"N",('Вводные данные'!EQ341))</f>
        <v>N</v>
      </c>
      <c r="ES51" s="262" t="str">
        <f>IF(ES1&gt;'Вводные данные'!$F$7,"N",('Вводные данные'!ER341))</f>
        <v>N</v>
      </c>
      <c r="ET51" s="262" t="str">
        <f>IF(ET1&gt;'Вводные данные'!$F$7,"N",('Вводные данные'!ES341))</f>
        <v>N</v>
      </c>
      <c r="EU51" s="262" t="str">
        <f>IF(EU1&gt;'Вводные данные'!$F$7,"N",('Вводные данные'!ET341))</f>
        <v>N</v>
      </c>
      <c r="EV51" s="262" t="str">
        <f>IF(EV1&gt;'Вводные данные'!$F$7,"N",('Вводные данные'!EU341))</f>
        <v>N</v>
      </c>
      <c r="EW51" s="262" t="str">
        <f>IF(EW1&gt;'Вводные данные'!$F$7,"N",('Вводные данные'!EV341))</f>
        <v>N</v>
      </c>
    </row>
    <row r="52" spans="2:153" ht="15" customHeight="1" x14ac:dyDescent="0.25">
      <c r="B52" s="336" t="s">
        <v>488</v>
      </c>
      <c r="C52" s="249">
        <f t="shared" si="5"/>
        <v>0</v>
      </c>
      <c r="D52" s="249">
        <f>IF(D1&gt;'Вводные данные'!$F$7,"N",(IF(D5&gt;0,(SUM('Вводные данные'!$G$290:$G$294)+'Вводные данные'!$G$295),(SUM('Вводные данные'!$G$290:$G$294)))))</f>
        <v>0</v>
      </c>
      <c r="E52" s="249">
        <f>IF(E1&gt;'Вводные данные'!$F$7,"N",(IF(E5&gt;0,(SUM('Вводные данные'!$G$290:$G$294)+'Вводные данные'!$G$295),(SUM('Вводные данные'!$G$290:$G$294)))))</f>
        <v>0</v>
      </c>
      <c r="F52" s="249">
        <f>IF(F1&gt;'Вводные данные'!$F$7,"N",(IF(F5&gt;0,(SUM('Вводные данные'!$G$290:$G$294)+'Вводные данные'!$G$295),(SUM('Вводные данные'!$G$290:$G$294)))))</f>
        <v>0</v>
      </c>
      <c r="G52" s="249">
        <f>IF(G1&gt;'Вводные данные'!$F$7,"N",(IF(G5&gt;0,(SUM('Вводные данные'!$G$290:$G$294)+'Вводные данные'!$G$295),(SUM('Вводные данные'!$G$290:$G$294)))))</f>
        <v>0</v>
      </c>
      <c r="H52" s="249">
        <f>IF(H1&gt;'Вводные данные'!$F$7,"N",(IF(H5&gt;0,(SUM('Вводные данные'!$G$290:$G$294)+'Вводные данные'!$G$295),(SUM('Вводные данные'!$G$290:$G$294)))))</f>
        <v>0</v>
      </c>
      <c r="I52" s="249">
        <f>IF(I1&gt;'Вводные данные'!$F$7,"N",(IF(I5&gt;0,(SUM('Вводные данные'!$G$290:$G$294)+'Вводные данные'!$G$295),(SUM('Вводные данные'!$G$290:$G$294)))))</f>
        <v>0</v>
      </c>
      <c r="J52" s="249">
        <f>IF(J1&gt;'Вводные данные'!$F$7,"N",(IF(J5&gt;0,(SUM('Вводные данные'!$G$290:$G$294)+'Вводные данные'!$G$295),(SUM('Вводные данные'!$G$290:$G$294)))))</f>
        <v>0</v>
      </c>
      <c r="K52" s="249">
        <f>IF(K1&gt;'Вводные данные'!$F$7,"N",(IF(K5&gt;0,(SUM('Вводные данные'!$G$290:$G$294)+'Вводные данные'!$G$295),(SUM('Вводные данные'!$G$290:$G$294)))))</f>
        <v>0</v>
      </c>
      <c r="L52" s="249">
        <f>IF(L1&gt;'Вводные данные'!$F$7,"N",(IF(L5&gt;0,(SUM('Вводные данные'!$G$290:$G$294)+'Вводные данные'!$G$295),(SUM('Вводные данные'!$G$290:$G$294)))))</f>
        <v>0</v>
      </c>
      <c r="M52" s="264">
        <f>IF(M1&gt;'Вводные данные'!$F$7,"N",(IF(M5&gt;0,(SUM('Вводные данные'!$G$290:$G$294)+'Вводные данные'!$G$295),(SUM('Вводные данные'!$G$290:$G$294)))))</f>
        <v>0</v>
      </c>
      <c r="N52" s="264">
        <f>IF(N1&gt;'Вводные данные'!$F$7,"N",(IF(N5&gt;0,(SUM('Вводные данные'!$G$290:$G$294)+'Вводные данные'!$G$295),(SUM('Вводные данные'!$G$290:$G$294)))))</f>
        <v>0</v>
      </c>
      <c r="O52" s="264">
        <f>IF(O1&gt;'Вводные данные'!$F$7,"N",(IF(O5&gt;0,(SUM('Вводные данные'!$G$290:$G$294)+'Вводные данные'!$G$295),(SUM('Вводные данные'!$G$290:$G$294)))))</f>
        <v>0</v>
      </c>
      <c r="P52" s="264">
        <f>IF(P1&gt;'Вводные данные'!$F$7,"N",(IF(P5&gt;0,(SUM('Вводные данные'!$G$290:$G$294)+'Вводные данные'!$G$295),(SUM('Вводные данные'!$G$290:$G$294)))))</f>
        <v>0</v>
      </c>
      <c r="Q52" s="264">
        <f>IF(Q1&gt;'Вводные данные'!$F$7,"N",(IF(Q5&gt;0,(SUM('Вводные данные'!$G$290:$G$294)+'Вводные данные'!$G$295),(SUM('Вводные данные'!$G$290:$G$294)))))</f>
        <v>0</v>
      </c>
      <c r="R52" s="264">
        <f>IF(R1&gt;'Вводные данные'!$F$7,"N",(IF(R5&gt;0,(SUM('Вводные данные'!$G$290:$G$294)+'Вводные данные'!$G$295),(SUM('Вводные данные'!$G$290:$G$294)))))</f>
        <v>0</v>
      </c>
      <c r="S52" s="264">
        <f>IF(S1&gt;'Вводные данные'!$F$7,"N",(IF(S5&gt;0,(SUM('Вводные данные'!$G$290:$G$294)+'Вводные данные'!$G$295),(SUM('Вводные данные'!$G$290:$G$294)))))</f>
        <v>0</v>
      </c>
      <c r="T52" s="264">
        <f>IF(T1&gt;'Вводные данные'!$F$7,"N",(IF(T5&gt;0,(SUM('Вводные данные'!$G$290:$G$294)+'Вводные данные'!$G$295),(SUM('Вводные данные'!$G$290:$G$294)))))</f>
        <v>0</v>
      </c>
      <c r="U52" s="264">
        <f>IF(U1&gt;'Вводные данные'!$F$7,"N",(IF(U5&gt;0,(SUM('Вводные данные'!$G$290:$G$294)+'Вводные данные'!$G$295),(SUM('Вводные данные'!$G$290:$G$294)))))</f>
        <v>0</v>
      </c>
      <c r="V52" s="264">
        <f>IF(V1&gt;'Вводные данные'!$F$7,"N",(IF(V5&gt;0,(SUM('Вводные данные'!$G$290:$G$294)+'Вводные данные'!$G$295),(SUM('Вводные данные'!$G$290:$G$294)))))</f>
        <v>0</v>
      </c>
      <c r="W52" s="264">
        <f>IF(W1&gt;'Вводные данные'!$F$7,"N",(IF(W5&gt;0,(SUM('Вводные данные'!$G$290:$G$294)+'Вводные данные'!$G$295),(SUM('Вводные данные'!$G$290:$G$294)))))</f>
        <v>0</v>
      </c>
      <c r="X52" s="264" t="str">
        <f>IF(X1&gt;'Вводные данные'!$F$7,"N",(IF(X5&gt;0,(SUM('Вводные данные'!$G$290:$G$294)+'Вводные данные'!$G$295),(SUM('Вводные данные'!$G$290:$G$294)))))</f>
        <v>N</v>
      </c>
      <c r="Y52" s="264" t="str">
        <f>IF(Y1&gt;'Вводные данные'!$F$7,"N",(IF(Y5&gt;0,(SUM('Вводные данные'!$G$290:$G$294)+'Вводные данные'!$G$295),(SUM('Вводные данные'!$G$290:$G$294)))))</f>
        <v>N</v>
      </c>
      <c r="Z52" s="264" t="str">
        <f>IF(Z1&gt;'Вводные данные'!$F$7,"N",(IF(Z5&gt;0,(SUM('Вводные данные'!$G$290:$G$294)+'Вводные данные'!$G$295),(SUM('Вводные данные'!$G$290:$G$294)))))</f>
        <v>N</v>
      </c>
      <c r="AA52" s="264" t="str">
        <f>IF(AA1&gt;'Вводные данные'!$F$7,"N",(IF(AA5&gt;0,(SUM('Вводные данные'!$G$290:$G$294)+'Вводные данные'!$G$295),(SUM('Вводные данные'!$G$290:$G$294)))))</f>
        <v>N</v>
      </c>
      <c r="AB52" s="264" t="str">
        <f>IF(AB1&gt;'Вводные данные'!$F$7,"N",(IF(AB5&gt;0,(SUM('Вводные данные'!$G$290:$G$294)+'Вводные данные'!$G$295),(SUM('Вводные данные'!$G$290:$G$294)))))</f>
        <v>N</v>
      </c>
      <c r="AC52" s="264" t="str">
        <f>IF(AC1&gt;'Вводные данные'!$F$7,"N",(IF(AC5&gt;0,(SUM('Вводные данные'!$G$290:$G$294)+'Вводные данные'!$G$295),(SUM('Вводные данные'!$G$290:$G$294)))))</f>
        <v>N</v>
      </c>
      <c r="AD52" s="264" t="str">
        <f>IF(AD1&gt;'Вводные данные'!$F$7,"N",(IF(AD5&gt;0,(SUM('Вводные данные'!$G$290:$G$294)+'Вводные данные'!$G$295),(SUM('Вводные данные'!$G$290:$G$294)))))</f>
        <v>N</v>
      </c>
      <c r="AE52" s="264" t="str">
        <f>IF(AE1&gt;'Вводные данные'!$F$7,"N",(IF(AE5&gt;0,(SUM('Вводные данные'!$G$290:$G$294)+'Вводные данные'!$G$295),(SUM('Вводные данные'!$G$290:$G$294)))))</f>
        <v>N</v>
      </c>
      <c r="AF52" s="264" t="str">
        <f>IF(AF1&gt;'Вводные данные'!$F$7,"N",(IF(AF5&gt;0,(SUM('Вводные данные'!$G$290:$G$294)+'Вводные данные'!$G$295),(SUM('Вводные данные'!$G$290:$G$294)))))</f>
        <v>N</v>
      </c>
      <c r="AG52" s="264" t="str">
        <f>IF(AG1&gt;'Вводные данные'!$F$7,"N",(IF(AG5&gt;0,(SUM('Вводные данные'!$G$290:$G$294)+'Вводные данные'!$G$295),(SUM('Вводные данные'!$G$290:$G$294)))))</f>
        <v>N</v>
      </c>
      <c r="AH52" s="264" t="str">
        <f>IF(AH1&gt;'Вводные данные'!$F$7,"N",(IF(AH5&gt;0,(SUM('Вводные данные'!$G$290:$G$294)+'Вводные данные'!$G$295),(SUM('Вводные данные'!$G$290:$G$294)))))</f>
        <v>N</v>
      </c>
      <c r="AI52" s="264" t="str">
        <f>IF(AI1&gt;'Вводные данные'!$F$7,"N",(IF(AI5&gt;0,(SUM('Вводные данные'!$G$290:$G$294)+'Вводные данные'!$G$295),(SUM('Вводные данные'!$G$290:$G$294)))))</f>
        <v>N</v>
      </c>
      <c r="AJ52" s="264" t="str">
        <f>IF(AJ1&gt;'Вводные данные'!$F$7,"N",(IF(AJ5&gt;0,(SUM('Вводные данные'!$G$290:$G$294)+'Вводные данные'!$G$295),(SUM('Вводные данные'!$G$290:$G$294)))))</f>
        <v>N</v>
      </c>
      <c r="AK52" s="264" t="str">
        <f>IF(AK1&gt;'Вводные данные'!$F$7,"N",(IF(AK5&gt;0,(SUM('Вводные данные'!$G$290:$G$294)+'Вводные данные'!$G$295),(SUM('Вводные данные'!$G$290:$G$294)))))</f>
        <v>N</v>
      </c>
      <c r="AL52" s="264" t="str">
        <f>IF(AL1&gt;'Вводные данные'!$F$7,"N",(IF(AL5&gt;0,(SUM('Вводные данные'!$G$290:$G$294)+'Вводные данные'!$G$295),(SUM('Вводные данные'!$G$290:$G$294)))))</f>
        <v>N</v>
      </c>
      <c r="AM52" s="264" t="str">
        <f>IF(AM1&gt;'Вводные данные'!$F$7,"N",(IF(AM5&gt;0,(SUM('Вводные данные'!$G$290:$G$294)+'Вводные данные'!$G$295),(SUM('Вводные данные'!$G$290:$G$294)))))</f>
        <v>N</v>
      </c>
      <c r="AN52" s="264" t="str">
        <f>IF(AN1&gt;'Вводные данные'!$F$7,"N",(IF(AN5&gt;0,(SUM('Вводные данные'!$G$290:$G$294)+'Вводные данные'!$G$295),(SUM('Вводные данные'!$G$290:$G$294)))))</f>
        <v>N</v>
      </c>
      <c r="AO52" s="264" t="str">
        <f>IF(AO1&gt;'Вводные данные'!$F$7,"N",(IF(AO5&gt;0,(SUM('Вводные данные'!$G$290:$G$294)+'Вводные данные'!$G$295),(SUM('Вводные данные'!$G$290:$G$294)))))</f>
        <v>N</v>
      </c>
      <c r="AP52" s="264" t="str">
        <f>IF(AP1&gt;'Вводные данные'!$F$7,"N",(IF(AP5&gt;0,(SUM('Вводные данные'!$G$290:$G$294)+'Вводные данные'!$G$295),(SUM('Вводные данные'!$G$290:$G$294)))))</f>
        <v>N</v>
      </c>
      <c r="AQ52" s="264" t="str">
        <f>IF(AQ1&gt;'Вводные данные'!$F$7,"N",(IF(AQ5&gt;0,(SUM('Вводные данные'!$G$290:$G$294)+'Вводные данные'!$G$295),(SUM('Вводные данные'!$G$290:$G$294)))))</f>
        <v>N</v>
      </c>
      <c r="AR52" s="264" t="str">
        <f>IF(AR1&gt;'Вводные данные'!$F$7,"N",(IF(AR5&gt;0,(SUM('Вводные данные'!$G$290:$G$294)+'Вводные данные'!$G$295),(SUM('Вводные данные'!$G$290:$G$294)))))</f>
        <v>N</v>
      </c>
      <c r="AS52" s="264" t="str">
        <f>IF(AS1&gt;'Вводные данные'!$F$7,"N",(IF(AS5&gt;0,(SUM('Вводные данные'!$G$290:$G$294)+'Вводные данные'!$G$295),(SUM('Вводные данные'!$G$290:$G$294)))))</f>
        <v>N</v>
      </c>
      <c r="AT52" s="264" t="str">
        <f>IF(AT1&gt;'Вводные данные'!$F$7,"N",(IF(AT5&gt;0,(SUM('Вводные данные'!$G$290:$G$294)+'Вводные данные'!$G$295),(SUM('Вводные данные'!$G$290:$G$294)))))</f>
        <v>N</v>
      </c>
      <c r="AU52" s="264" t="str">
        <f>IF(AU1&gt;'Вводные данные'!$F$7,"N",(IF(AU5&gt;0,(SUM('Вводные данные'!$G$290:$G$294)+'Вводные данные'!$G$295),(SUM('Вводные данные'!$G$290:$G$294)))))</f>
        <v>N</v>
      </c>
      <c r="AV52" s="264" t="str">
        <f>IF(AV1&gt;'Вводные данные'!$F$7,"N",(IF(AV5&gt;0,(SUM('Вводные данные'!$G$290:$G$294)+'Вводные данные'!$G$295),(SUM('Вводные данные'!$G$290:$G$294)))))</f>
        <v>N</v>
      </c>
      <c r="AW52" s="264" t="str">
        <f>IF(AW1&gt;'Вводные данные'!$F$7,"N",(IF(AW5&gt;0,(SUM('Вводные данные'!$G$290:$G$294)+'Вводные данные'!$G$295),(SUM('Вводные данные'!$G$290:$G$294)))))</f>
        <v>N</v>
      </c>
      <c r="AX52" s="264" t="str">
        <f>IF(AX1&gt;'Вводные данные'!$F$7,"N",(IF(AX5&gt;0,(SUM('Вводные данные'!$G$290:$G$294)+'Вводные данные'!$G$295),(SUM('Вводные данные'!$G$290:$G$294)))))</f>
        <v>N</v>
      </c>
      <c r="AY52" s="264" t="str">
        <f>IF(AY1&gt;'Вводные данные'!$F$7,"N",(IF(AY5&gt;0,(SUM('Вводные данные'!$G$290:$G$294)+'Вводные данные'!$G$295),(SUM('Вводные данные'!$G$290:$G$294)))))</f>
        <v>N</v>
      </c>
      <c r="AZ52" s="264" t="str">
        <f>IF(AZ1&gt;'Вводные данные'!$F$7,"N",(IF(AZ5&gt;0,(SUM('Вводные данные'!$G$290:$G$294)+'Вводные данные'!$G$295),(SUM('Вводные данные'!$G$290:$G$294)))))</f>
        <v>N</v>
      </c>
      <c r="BA52" s="264" t="str">
        <f>IF(BA1&gt;'Вводные данные'!$F$7,"N",(IF(BA5&gt;0,(SUM('Вводные данные'!$G$290:$G$294)+'Вводные данные'!$G$295),(SUM('Вводные данные'!$G$290:$G$294)))))</f>
        <v>N</v>
      </c>
      <c r="BB52" s="264" t="str">
        <f>IF(BB1&gt;'Вводные данные'!$F$7,"N",(IF(BB5&gt;0,(SUM('Вводные данные'!$G$290:$G$294)+'Вводные данные'!$G$295),(SUM('Вводные данные'!$G$290:$G$294)))))</f>
        <v>N</v>
      </c>
      <c r="BC52" s="264" t="str">
        <f>IF(BC1&gt;'Вводные данные'!$F$7,"N",(IF(BC5&gt;0,(SUM('Вводные данные'!$G$290:$G$294)+'Вводные данные'!$G$295),(SUM('Вводные данные'!$G$290:$G$294)))))</f>
        <v>N</v>
      </c>
      <c r="BD52" s="264" t="str">
        <f>IF(BD1&gt;'Вводные данные'!$F$7,"N",(IF(BD5&gt;0,(SUM('Вводные данные'!$G$290:$G$294)+'Вводные данные'!$G$295),(SUM('Вводные данные'!$G$290:$G$294)))))</f>
        <v>N</v>
      </c>
      <c r="BE52" s="264" t="str">
        <f>IF(BE1&gt;'Вводные данные'!$F$7,"N",(IF(BE5&gt;0,(SUM('Вводные данные'!$G$290:$G$294)+'Вводные данные'!$G$295),(SUM('Вводные данные'!$G$290:$G$294)))))</f>
        <v>N</v>
      </c>
      <c r="BF52" s="264" t="str">
        <f>IF(BF1&gt;'Вводные данные'!$F$7,"N",(IF(BF5&gt;0,(SUM('Вводные данные'!$G$290:$G$294)+'Вводные данные'!$G$295),(SUM('Вводные данные'!$G$290:$G$294)))))</f>
        <v>N</v>
      </c>
      <c r="BG52" s="264" t="str">
        <f>IF(BG1&gt;'Вводные данные'!$F$7,"N",(IF(BG5&gt;0,(SUM('Вводные данные'!$G$290:$G$294)+'Вводные данные'!$G$295),(SUM('Вводные данные'!$G$290:$G$294)))))</f>
        <v>N</v>
      </c>
      <c r="BH52" s="264" t="str">
        <f>IF(BH1&gt;'Вводные данные'!$F$7,"N",(IF(BH5&gt;0,(SUM('Вводные данные'!$G$290:$G$294)+'Вводные данные'!$G$295),(SUM('Вводные данные'!$G$290:$G$294)))))</f>
        <v>N</v>
      </c>
      <c r="BI52" s="264" t="str">
        <f>IF(BI1&gt;'Вводные данные'!$F$7,"N",(IF(BI5&gt;0,(SUM('Вводные данные'!$G$290:$G$294)+'Вводные данные'!$G$295),(SUM('Вводные данные'!$G$290:$G$294)))))</f>
        <v>N</v>
      </c>
      <c r="BJ52" s="264" t="str">
        <f>IF(BJ1&gt;'Вводные данные'!$F$7,"N",(IF(BJ5&gt;0,(SUM('Вводные данные'!$G$290:$G$294)+'Вводные данные'!$G$295),(SUM('Вводные данные'!$G$290:$G$294)))))</f>
        <v>N</v>
      </c>
      <c r="BK52" s="264" t="str">
        <f>IF(BK1&gt;'Вводные данные'!$F$7,"N",(IF(BK5&gt;0,(SUM('Вводные данные'!$G$290:$G$294)+'Вводные данные'!$G$295),(SUM('Вводные данные'!$G$290:$G$294)))))</f>
        <v>N</v>
      </c>
      <c r="BL52" s="264" t="str">
        <f>IF(BL1&gt;'Вводные данные'!$F$7,"N",(IF(BL5&gt;0,(SUM('Вводные данные'!$G$290:$G$294)+'Вводные данные'!$G$295),(SUM('Вводные данные'!$G$290:$G$294)))))</f>
        <v>N</v>
      </c>
      <c r="BM52" s="264" t="str">
        <f>IF(BM1&gt;'Вводные данные'!$F$7,"N",(IF(BM5&gt;0,(SUM('Вводные данные'!$G$290:$G$294)+'Вводные данные'!$G$295),(SUM('Вводные данные'!$G$290:$G$294)))))</f>
        <v>N</v>
      </c>
      <c r="BN52" s="264" t="str">
        <f>IF(BN1&gt;'Вводные данные'!$F$7,"N",(IF(BN5&gt;0,(SUM('Вводные данные'!$G$290:$G$294)+'Вводные данные'!$G$295),(SUM('Вводные данные'!$G$290:$G$294)))))</f>
        <v>N</v>
      </c>
      <c r="BO52" s="264" t="str">
        <f>IF(BO1&gt;'Вводные данные'!$F$7,"N",(IF(BO5&gt;0,(SUM('Вводные данные'!$G$290:$G$294)+'Вводные данные'!$G$295),(SUM('Вводные данные'!$G$290:$G$294)))))</f>
        <v>N</v>
      </c>
      <c r="BP52" s="264" t="str">
        <f>IF(BP1&gt;'Вводные данные'!$F$7,"N",(IF(BP5&gt;0,(SUM('Вводные данные'!$G$290:$G$294)+'Вводные данные'!$G$295),(SUM('Вводные данные'!$G$290:$G$294)))))</f>
        <v>N</v>
      </c>
      <c r="BQ52" s="264" t="str">
        <f>IF(BQ1&gt;'Вводные данные'!$F$7,"N",(IF(BQ5&gt;0,(SUM('Вводные данные'!$G$290:$G$294)+'Вводные данные'!$G$295),(SUM('Вводные данные'!$G$290:$G$294)))))</f>
        <v>N</v>
      </c>
      <c r="BR52" s="264" t="str">
        <f>IF(BR1&gt;'Вводные данные'!$F$7,"N",(IF(BR5&gt;0,(SUM('Вводные данные'!$G$290:$G$294)+'Вводные данные'!$G$295),(SUM('Вводные данные'!$G$290:$G$294)))))</f>
        <v>N</v>
      </c>
      <c r="BS52" s="264" t="str">
        <f>IF(BS1&gt;'Вводные данные'!$F$7,"N",(IF(BS5&gt;0,(SUM('Вводные данные'!$G$290:$G$294)+'Вводные данные'!$G$295),(SUM('Вводные данные'!$G$290:$G$294)))))</f>
        <v>N</v>
      </c>
      <c r="BT52" s="264" t="str">
        <f>IF(BT1&gt;'Вводные данные'!$F$7,"N",(IF(BT5&gt;0,(SUM('Вводные данные'!$G$290:$G$294)+'Вводные данные'!$G$295),(SUM('Вводные данные'!$G$290:$G$294)))))</f>
        <v>N</v>
      </c>
      <c r="BU52" s="264" t="str">
        <f>IF(BU1&gt;'Вводные данные'!$F$7,"N",(IF(BU5&gt;0,(SUM('Вводные данные'!$G$290:$G$294)+'Вводные данные'!$G$295),(SUM('Вводные данные'!$G$290:$G$294)))))</f>
        <v>N</v>
      </c>
      <c r="BV52" s="264" t="str">
        <f>IF(BV1&gt;'Вводные данные'!$F$7,"N",(IF(BV5&gt;0,(SUM('Вводные данные'!$G$290:$G$294)+'Вводные данные'!$G$295),(SUM('Вводные данные'!$G$290:$G$294)))))</f>
        <v>N</v>
      </c>
      <c r="BW52" s="264" t="str">
        <f>IF(BW1&gt;'Вводные данные'!$F$7,"N",(IF(BW5&gt;0,(SUM('Вводные данные'!$G$290:$G$294)+'Вводные данные'!$G$295),(SUM('Вводные данные'!$G$290:$G$294)))))</f>
        <v>N</v>
      </c>
      <c r="BX52" s="264" t="str">
        <f>IF(BX1&gt;'Вводные данные'!$F$7,"N",(IF(BX5&gt;0,(SUM('Вводные данные'!$G$290:$G$294)+'Вводные данные'!$G$295),(SUM('Вводные данные'!$G$290:$G$294)))))</f>
        <v>N</v>
      </c>
      <c r="BY52" s="264" t="str">
        <f>IF(BY1&gt;'Вводные данные'!$F$7,"N",(IF(BY5&gt;0,(SUM('Вводные данные'!$G$290:$G$294)+'Вводные данные'!$G$295),(SUM('Вводные данные'!$G$290:$G$294)))))</f>
        <v>N</v>
      </c>
      <c r="BZ52" s="264" t="str">
        <f>IF(BZ1&gt;'Вводные данные'!$F$7,"N",(IF(BZ5&gt;0,(SUM('Вводные данные'!$G$290:$G$294)+'Вводные данные'!$G$295),(SUM('Вводные данные'!$G$290:$G$294)))))</f>
        <v>N</v>
      </c>
      <c r="CA52" s="264" t="str">
        <f>IF(CA1&gt;'Вводные данные'!$F$7,"N",(IF(CA5&gt;0,(SUM('Вводные данные'!$G$290:$G$294)+'Вводные данные'!$G$295),(SUM('Вводные данные'!$G$290:$G$294)))))</f>
        <v>N</v>
      </c>
      <c r="CB52" s="264" t="str">
        <f>IF(CB1&gt;'Вводные данные'!$F$7,"N",(IF(CB5&gt;0,(SUM('Вводные данные'!$G$290:$G$294)+'Вводные данные'!$G$295),(SUM('Вводные данные'!$G$290:$G$294)))))</f>
        <v>N</v>
      </c>
      <c r="CC52" s="264" t="str">
        <f>IF(CC1&gt;'Вводные данные'!$F$7,"N",(IF(CC5&gt;0,(SUM('Вводные данные'!$G$290:$G$294)+'Вводные данные'!$G$295),(SUM('Вводные данные'!$G$290:$G$294)))))</f>
        <v>N</v>
      </c>
      <c r="CD52" s="264" t="str">
        <f>IF(CD1&gt;'Вводные данные'!$F$7,"N",(IF(CD5&gt;0,(SUM('Вводные данные'!$G$290:$G$294)+'Вводные данные'!$G$295),(SUM('Вводные данные'!$G$290:$G$294)))))</f>
        <v>N</v>
      </c>
      <c r="CE52" s="264" t="str">
        <f>IF(CE1&gt;'Вводные данные'!$F$7,"N",(IF(CE5&gt;0,(SUM('Вводные данные'!$G$290:$G$294)+'Вводные данные'!$G$295),(SUM('Вводные данные'!$G$290:$G$294)))))</f>
        <v>N</v>
      </c>
      <c r="CF52" s="264" t="str">
        <f>IF(CF1&gt;'Вводные данные'!$F$7,"N",(IF(CF5&gt;0,(SUM('Вводные данные'!$G$290:$G$294)+'Вводные данные'!$G$295),(SUM('Вводные данные'!$G$290:$G$294)))))</f>
        <v>N</v>
      </c>
      <c r="CG52" s="264" t="str">
        <f>IF(CG1&gt;'Вводные данные'!$F$7,"N",(IF(CG5&gt;0,(SUM('Вводные данные'!$G$290:$G$294)+'Вводные данные'!$G$295),(SUM('Вводные данные'!$G$290:$G$294)))))</f>
        <v>N</v>
      </c>
      <c r="CH52" s="264" t="str">
        <f>IF(CH1&gt;'Вводные данные'!$F$7,"N",(IF(CH5&gt;0,(SUM('Вводные данные'!$G$290:$G$294)+'Вводные данные'!$G$295),(SUM('Вводные данные'!$G$290:$G$294)))))</f>
        <v>N</v>
      </c>
      <c r="CI52" s="264" t="str">
        <f>IF(CI1&gt;'Вводные данные'!$F$7,"N",(IF(CI5&gt;0,(SUM('Вводные данные'!$G$290:$G$294)+'Вводные данные'!$G$295),(SUM('Вводные данные'!$G$290:$G$294)))))</f>
        <v>N</v>
      </c>
      <c r="CJ52" s="264" t="str">
        <f>IF(CJ1&gt;'Вводные данные'!$F$7,"N",(IF(CJ5&gt;0,(SUM('Вводные данные'!$G$290:$G$294)+'Вводные данные'!$G$295),(SUM('Вводные данные'!$G$290:$G$294)))))</f>
        <v>N</v>
      </c>
      <c r="CK52" s="264" t="str">
        <f>IF(CK1&gt;'Вводные данные'!$F$7,"N",(IF(CK5&gt;0,(SUM('Вводные данные'!$G$290:$G$294)+'Вводные данные'!$G$295),(SUM('Вводные данные'!$G$290:$G$294)))))</f>
        <v>N</v>
      </c>
      <c r="CL52" s="264" t="str">
        <f>IF(CL1&gt;'Вводные данные'!$F$7,"N",(IF(CL5&gt;0,(SUM('Вводные данные'!$G$290:$G$294)+'Вводные данные'!$G$295),(SUM('Вводные данные'!$G$290:$G$294)))))</f>
        <v>N</v>
      </c>
      <c r="CM52" s="264" t="str">
        <f>IF(CM1&gt;'Вводные данные'!$F$7,"N",(IF(CM5&gt;0,(SUM('Вводные данные'!$G$290:$G$294)+'Вводные данные'!$G$295),(SUM('Вводные данные'!$G$290:$G$294)))))</f>
        <v>N</v>
      </c>
      <c r="CN52" s="264" t="str">
        <f>IF(CN1&gt;'Вводные данные'!$F$7,"N",(IF(CN5&gt;0,(SUM('Вводные данные'!$G$290:$G$294)+'Вводные данные'!$G$295),(SUM('Вводные данные'!$G$290:$G$294)))))</f>
        <v>N</v>
      </c>
      <c r="CO52" s="264" t="str">
        <f>IF(CO1&gt;'Вводные данные'!$F$7,"N",(IF(CO5&gt;0,(SUM('Вводные данные'!$G$290:$G$294)+'Вводные данные'!$G$295),(SUM('Вводные данные'!$G$290:$G$294)))))</f>
        <v>N</v>
      </c>
      <c r="CP52" s="264" t="str">
        <f>IF(CP1&gt;'Вводные данные'!$F$7,"N",(IF(CP5&gt;0,(SUM('Вводные данные'!$G$290:$G$294)+'Вводные данные'!$G$295),(SUM('Вводные данные'!$G$290:$G$294)))))</f>
        <v>N</v>
      </c>
      <c r="CQ52" s="264" t="str">
        <f>IF(CQ1&gt;'Вводные данные'!$F$7,"N",(IF(CQ5&gt;0,(SUM('Вводные данные'!$G$290:$G$294)+'Вводные данные'!$G$295),(SUM('Вводные данные'!$G$290:$G$294)))))</f>
        <v>N</v>
      </c>
      <c r="CR52" s="264" t="str">
        <f>IF(CR1&gt;'Вводные данные'!$F$7,"N",(IF(CR5&gt;0,(SUM('Вводные данные'!$G$290:$G$294)+'Вводные данные'!$G$295),(SUM('Вводные данные'!$G$290:$G$294)))))</f>
        <v>N</v>
      </c>
      <c r="CS52" s="264" t="str">
        <f>IF(CS1&gt;'Вводные данные'!$F$7,"N",(IF(CS5&gt;0,(SUM('Вводные данные'!$G$290:$G$294)+'Вводные данные'!$G$295),(SUM('Вводные данные'!$G$290:$G$294)))))</f>
        <v>N</v>
      </c>
      <c r="CT52" s="264" t="str">
        <f>IF(CT1&gt;'Вводные данные'!$F$7,"N",(IF(CT5&gt;0,(SUM('Вводные данные'!$G$290:$G$294)+'Вводные данные'!$G$295),(SUM('Вводные данные'!$G$290:$G$294)))))</f>
        <v>N</v>
      </c>
      <c r="CU52" s="264" t="str">
        <f>IF(CU1&gt;'Вводные данные'!$F$7,"N",(IF(CU5&gt;0,(SUM('Вводные данные'!$G$290:$G$294)+'Вводные данные'!$G$295),(SUM('Вводные данные'!$G$290:$G$294)))))</f>
        <v>N</v>
      </c>
      <c r="CV52" s="264" t="str">
        <f>IF(CV1&gt;'Вводные данные'!$F$7,"N",(IF(CV5&gt;0,(SUM('Вводные данные'!$G$290:$G$294)+'Вводные данные'!$G$295),(SUM('Вводные данные'!$G$290:$G$294)))))</f>
        <v>N</v>
      </c>
      <c r="CW52" s="264" t="str">
        <f>IF(CW1&gt;'Вводные данные'!$F$7,"N",(IF(CW5&gt;0,(SUM('Вводные данные'!$G$290:$G$294)+'Вводные данные'!$G$295),(SUM('Вводные данные'!$G$290:$G$294)))))</f>
        <v>N</v>
      </c>
      <c r="CX52" s="264" t="str">
        <f>IF(CX1&gt;'Вводные данные'!$F$7,"N",(IF(CX5&gt;0,(SUM('Вводные данные'!$G$290:$G$294)+'Вводные данные'!$G$295),(SUM('Вводные данные'!$G$290:$G$294)))))</f>
        <v>N</v>
      </c>
      <c r="CY52" s="264" t="str">
        <f>IF(CY1&gt;'Вводные данные'!$F$7,"N",(IF(CY5&gt;0,(SUM('Вводные данные'!$G$290:$G$294)+'Вводные данные'!$G$295),(SUM('Вводные данные'!$G$290:$G$294)))))</f>
        <v>N</v>
      </c>
      <c r="CZ52" s="264" t="str">
        <f>IF(CZ1&gt;'Вводные данные'!$F$7,"N",(IF(CZ5&gt;0,(SUM('Вводные данные'!$G$290:$G$294)+'Вводные данные'!$G$295),(SUM('Вводные данные'!$G$290:$G$294)))))</f>
        <v>N</v>
      </c>
      <c r="DA52" s="264" t="str">
        <f>IF(DA1&gt;'Вводные данные'!$F$7,"N",(IF(DA5&gt;0,(SUM('Вводные данные'!$G$290:$G$294)+'Вводные данные'!$G$295),(SUM('Вводные данные'!$G$290:$G$294)))))</f>
        <v>N</v>
      </c>
      <c r="DB52" s="264" t="str">
        <f>IF(DB1&gt;'Вводные данные'!$F$7,"N",(IF(DB5&gt;0,(SUM('Вводные данные'!$G$290:$G$294)+'Вводные данные'!$G$295),(SUM('Вводные данные'!$G$290:$G$294)))))</f>
        <v>N</v>
      </c>
      <c r="DC52" s="264" t="str">
        <f>IF(DC1&gt;'Вводные данные'!$F$7,"N",(IF(DC5&gt;0,(SUM('Вводные данные'!$G$290:$G$294)+'Вводные данные'!$G$295),(SUM('Вводные данные'!$G$290:$G$294)))))</f>
        <v>N</v>
      </c>
      <c r="DD52" s="264" t="str">
        <f>IF(DD1&gt;'Вводные данные'!$F$7,"N",(IF(DD5&gt;0,(SUM('Вводные данные'!$G$290:$G$294)+'Вводные данные'!$G$295),(SUM('Вводные данные'!$G$290:$G$294)))))</f>
        <v>N</v>
      </c>
      <c r="DE52" s="264" t="str">
        <f>IF(DE1&gt;'Вводные данные'!$F$7,"N",(IF(DE5&gt;0,(SUM('Вводные данные'!$G$290:$G$294)+'Вводные данные'!$G$295),(SUM('Вводные данные'!$G$290:$G$294)))))</f>
        <v>N</v>
      </c>
      <c r="DF52" s="264" t="str">
        <f>IF(DF1&gt;'Вводные данные'!$F$7,"N",(IF(DF5&gt;0,(SUM('Вводные данные'!$G$290:$G$294)+'Вводные данные'!$G$295),(SUM('Вводные данные'!$G$290:$G$294)))))</f>
        <v>N</v>
      </c>
      <c r="DG52" s="264" t="str">
        <f>IF(DG1&gt;'Вводные данные'!$F$7,"N",(IF(DG5&gt;0,(SUM('Вводные данные'!$G$290:$G$294)+'Вводные данные'!$G$295),(SUM('Вводные данные'!$G$290:$G$294)))))</f>
        <v>N</v>
      </c>
      <c r="DH52" s="264" t="str">
        <f>IF(DH1&gt;'Вводные данные'!$F$7,"N",(IF(DH5&gt;0,(SUM('Вводные данные'!$G$290:$G$294)+'Вводные данные'!$G$295),(SUM('Вводные данные'!$G$290:$G$294)))))</f>
        <v>N</v>
      </c>
      <c r="DI52" s="264" t="str">
        <f>IF(DI1&gt;'Вводные данные'!$F$7,"N",(IF(DI5&gt;0,(SUM('Вводные данные'!$G$290:$G$294)+'Вводные данные'!$G$295),(SUM('Вводные данные'!$G$290:$G$294)))))</f>
        <v>N</v>
      </c>
      <c r="DJ52" s="264" t="str">
        <f>IF(DJ1&gt;'Вводные данные'!$F$7,"N",(IF(DJ5&gt;0,(SUM('Вводные данные'!$G$290:$G$294)+'Вводные данные'!$G$295),(SUM('Вводные данные'!$G$290:$G$294)))))</f>
        <v>N</v>
      </c>
      <c r="DK52" s="264" t="str">
        <f>IF(DK1&gt;'Вводные данные'!$F$7,"N",(IF(DK5&gt;0,(SUM('Вводные данные'!$G$290:$G$294)+'Вводные данные'!$G$295),(SUM('Вводные данные'!$G$290:$G$294)))))</f>
        <v>N</v>
      </c>
      <c r="DL52" s="264" t="str">
        <f>IF(DL1&gt;'Вводные данные'!$F$7,"N",(IF(DL5&gt;0,(SUM('Вводные данные'!$G$290:$G$294)+'Вводные данные'!$G$295),(SUM('Вводные данные'!$G$290:$G$294)))))</f>
        <v>N</v>
      </c>
      <c r="DM52" s="264" t="str">
        <f>IF(DM1&gt;'Вводные данные'!$F$7,"N",(IF(DM5&gt;0,(SUM('Вводные данные'!$G$290:$G$294)+'Вводные данные'!$G$295),(SUM('Вводные данные'!$G$290:$G$294)))))</f>
        <v>N</v>
      </c>
      <c r="DN52" s="264" t="str">
        <f>IF(DN1&gt;'Вводные данные'!$F$7,"N",(IF(DN5&gt;0,(SUM('Вводные данные'!$G$290:$G$294)+'Вводные данные'!$G$295),(SUM('Вводные данные'!$G$290:$G$294)))))</f>
        <v>N</v>
      </c>
      <c r="DO52" s="264" t="str">
        <f>IF(DO1&gt;'Вводные данные'!$F$7,"N",(IF(DO5&gt;0,(SUM('Вводные данные'!$G$290:$G$294)+'Вводные данные'!$G$295),(SUM('Вводные данные'!$G$290:$G$294)))))</f>
        <v>N</v>
      </c>
      <c r="DP52" s="264" t="str">
        <f>IF(DP1&gt;'Вводные данные'!$F$7,"N",(IF(DP5&gt;0,(SUM('Вводные данные'!$G$290:$G$294)+'Вводные данные'!$G$295),(SUM('Вводные данные'!$G$290:$G$294)))))</f>
        <v>N</v>
      </c>
      <c r="DQ52" s="264" t="str">
        <f>IF(DQ1&gt;'Вводные данные'!$F$7,"N",(IF(DQ5&gt;0,(SUM('Вводные данные'!$G$290:$G$294)+'Вводные данные'!$G$295),(SUM('Вводные данные'!$G$290:$G$294)))))</f>
        <v>N</v>
      </c>
      <c r="DR52" s="264" t="str">
        <f>IF(DR1&gt;'Вводные данные'!$F$7,"N",(IF(DR5&gt;0,(SUM('Вводные данные'!$G$290:$G$294)+'Вводные данные'!$G$295),(SUM('Вводные данные'!$G$290:$G$294)))))</f>
        <v>N</v>
      </c>
      <c r="DS52" s="264" t="str">
        <f>IF(DS1&gt;'Вводные данные'!$F$7,"N",(IF(DS5&gt;0,(SUM('Вводные данные'!$G$290:$G$294)+'Вводные данные'!$G$295),(SUM('Вводные данные'!$G$290:$G$294)))))</f>
        <v>N</v>
      </c>
      <c r="DT52" s="264" t="str">
        <f>IF(DT1&gt;'Вводные данные'!$F$7,"N",(IF(DT5&gt;0,(SUM('Вводные данные'!$G$290:$G$294)+'Вводные данные'!$G$295),(SUM('Вводные данные'!$G$290:$G$294)))))</f>
        <v>N</v>
      </c>
      <c r="DU52" s="264" t="str">
        <f>IF(DU1&gt;'Вводные данные'!$F$7,"N",(IF(DU5&gt;0,(SUM('Вводные данные'!$G$290:$G$294)+'Вводные данные'!$G$295),(SUM('Вводные данные'!$G$290:$G$294)))))</f>
        <v>N</v>
      </c>
      <c r="DV52" s="264" t="str">
        <f>IF(DV1&gt;'Вводные данные'!$F$7,"N",(IF(DV5&gt;0,(SUM('Вводные данные'!$G$290:$G$294)+'Вводные данные'!$G$295),(SUM('Вводные данные'!$G$290:$G$294)))))</f>
        <v>N</v>
      </c>
      <c r="DW52" s="264" t="str">
        <f>IF(DW1&gt;'Вводные данные'!$F$7,"N",(IF(DW5&gt;0,(SUM('Вводные данные'!$G$290:$G$294)+'Вводные данные'!$G$295),(SUM('Вводные данные'!$G$290:$G$294)))))</f>
        <v>N</v>
      </c>
      <c r="DX52" s="264" t="str">
        <f>IF(DX1&gt;'Вводные данные'!$F$7,"N",(IF(DX5&gt;0,(SUM('Вводные данные'!$G$290:$G$294)+'Вводные данные'!$G$295),(SUM('Вводные данные'!$G$290:$G$294)))))</f>
        <v>N</v>
      </c>
      <c r="DY52" s="264" t="str">
        <f>IF(DY1&gt;'Вводные данные'!$F$7,"N",(IF(DY5&gt;0,(SUM('Вводные данные'!$G$290:$G$294)+'Вводные данные'!$G$295),(SUM('Вводные данные'!$G$290:$G$294)))))</f>
        <v>N</v>
      </c>
      <c r="DZ52" s="264" t="str">
        <f>IF(DZ1&gt;'Вводные данные'!$F$7,"N",(IF(DZ5&gt;0,(SUM('Вводные данные'!$G$290:$G$294)+'Вводные данные'!$G$295),(SUM('Вводные данные'!$G$290:$G$294)))))</f>
        <v>N</v>
      </c>
      <c r="EA52" s="264" t="str">
        <f>IF(EA1&gt;'Вводные данные'!$F$7,"N",(IF(EA5&gt;0,(SUM('Вводные данные'!$G$290:$G$294)+'Вводные данные'!$G$295),(SUM('Вводные данные'!$G$290:$G$294)))))</f>
        <v>N</v>
      </c>
      <c r="EB52" s="264" t="str">
        <f>IF(EB1&gt;'Вводные данные'!$F$7,"N",(IF(EB5&gt;0,(SUM('Вводные данные'!$G$290:$G$294)+'Вводные данные'!$G$295),(SUM('Вводные данные'!$G$290:$G$294)))))</f>
        <v>N</v>
      </c>
      <c r="EC52" s="264" t="str">
        <f>IF(EC1&gt;'Вводные данные'!$F$7,"N",(IF(EC5&gt;0,(SUM('Вводные данные'!$G$290:$G$294)+'Вводные данные'!$G$295),(SUM('Вводные данные'!$G$290:$G$294)))))</f>
        <v>N</v>
      </c>
      <c r="ED52" s="264" t="str">
        <f>IF(ED1&gt;'Вводные данные'!$F$7,"N",(IF(ED5&gt;0,(SUM('Вводные данные'!$G$290:$G$294)+'Вводные данные'!$G$295),(SUM('Вводные данные'!$G$290:$G$294)))))</f>
        <v>N</v>
      </c>
      <c r="EE52" s="264" t="str">
        <f>IF(EE1&gt;'Вводные данные'!$F$7,"N",(IF(EE5&gt;0,(SUM('Вводные данные'!$G$290:$G$294)+'Вводные данные'!$G$295),(SUM('Вводные данные'!$G$290:$G$294)))))</f>
        <v>N</v>
      </c>
      <c r="EF52" s="264" t="str">
        <f>IF(EF1&gt;'Вводные данные'!$F$7,"N",(IF(EF5&gt;0,(SUM('Вводные данные'!$G$290:$G$294)+'Вводные данные'!$G$295),(SUM('Вводные данные'!$G$290:$G$294)))))</f>
        <v>N</v>
      </c>
      <c r="EG52" s="264" t="str">
        <f>IF(EG1&gt;'Вводные данные'!$F$7,"N",(IF(EG5&gt;0,(SUM('Вводные данные'!$G$290:$G$294)+'Вводные данные'!$G$295),(SUM('Вводные данные'!$G$290:$G$294)))))</f>
        <v>N</v>
      </c>
      <c r="EH52" s="264" t="str">
        <f>IF(EH1&gt;'Вводные данные'!$F$7,"N",(IF(EH5&gt;0,(SUM('Вводные данные'!$G$290:$G$294)+'Вводные данные'!$G$295),(SUM('Вводные данные'!$G$290:$G$294)))))</f>
        <v>N</v>
      </c>
      <c r="EI52" s="264" t="str">
        <f>IF(EI1&gt;'Вводные данные'!$F$7,"N",(IF(EI5&gt;0,(SUM('Вводные данные'!$G$290:$G$294)+'Вводные данные'!$G$295),(SUM('Вводные данные'!$G$290:$G$294)))))</f>
        <v>N</v>
      </c>
      <c r="EJ52" s="264" t="str">
        <f>IF(EJ1&gt;'Вводные данные'!$F$7,"N",(IF(EJ5&gt;0,(SUM('Вводные данные'!$G$290:$G$294)+'Вводные данные'!$G$295),(SUM('Вводные данные'!$G$290:$G$294)))))</f>
        <v>N</v>
      </c>
      <c r="EK52" s="264" t="str">
        <f>IF(EK1&gt;'Вводные данные'!$F$7,"N",(IF(EK5&gt;0,(SUM('Вводные данные'!$G$290:$G$294)+'Вводные данные'!$G$295),(SUM('Вводные данные'!$G$290:$G$294)))))</f>
        <v>N</v>
      </c>
      <c r="EL52" s="264" t="str">
        <f>IF(EL1&gt;'Вводные данные'!$F$7,"N",(IF(EL5&gt;0,(SUM('Вводные данные'!$G$290:$G$294)+'Вводные данные'!$G$295),(SUM('Вводные данные'!$G$290:$G$294)))))</f>
        <v>N</v>
      </c>
      <c r="EM52" s="264" t="str">
        <f>IF(EM1&gt;'Вводные данные'!$F$7,"N",(IF(EM5&gt;0,(SUM('Вводные данные'!$G$290:$G$294)+'Вводные данные'!$G$295),(SUM('Вводные данные'!$G$290:$G$294)))))</f>
        <v>N</v>
      </c>
      <c r="EN52" s="264" t="str">
        <f>IF(EN1&gt;'Вводные данные'!$F$7,"N",(IF(EN5&gt;0,(SUM('Вводные данные'!$G$290:$G$294)+'Вводные данные'!$G$295),(SUM('Вводные данные'!$G$290:$G$294)))))</f>
        <v>N</v>
      </c>
      <c r="EO52" s="264" t="str">
        <f>IF(EO1&gt;'Вводные данные'!$F$7,"N",(IF(EO5&gt;0,(SUM('Вводные данные'!$G$290:$G$294)+'Вводные данные'!$G$295),(SUM('Вводные данные'!$G$290:$G$294)))))</f>
        <v>N</v>
      </c>
      <c r="EP52" s="264" t="str">
        <f>IF(EP1&gt;'Вводные данные'!$F$7,"N",(IF(EP5&gt;0,(SUM('Вводные данные'!$G$290:$G$294)+'Вводные данные'!$G$295),(SUM('Вводные данные'!$G$290:$G$294)))))</f>
        <v>N</v>
      </c>
      <c r="EQ52" s="264" t="str">
        <f>IF(EQ1&gt;'Вводные данные'!$F$7,"N",(IF(EQ5&gt;0,(SUM('Вводные данные'!$G$290:$G$294)+'Вводные данные'!$G$295),(SUM('Вводные данные'!$G$290:$G$294)))))</f>
        <v>N</v>
      </c>
      <c r="ER52" s="264" t="str">
        <f>IF(ER1&gt;'Вводные данные'!$F$7,"N",(IF(ER5&gt;0,(SUM('Вводные данные'!$G$290:$G$294)+'Вводные данные'!$G$295),(SUM('Вводные данные'!$G$290:$G$294)))))</f>
        <v>N</v>
      </c>
      <c r="ES52" s="264" t="str">
        <f>IF(ES1&gt;'Вводные данные'!$F$7,"N",(IF(ES5&gt;0,(SUM('Вводные данные'!$G$290:$G$294)+'Вводные данные'!$G$295),(SUM('Вводные данные'!$G$290:$G$294)))))</f>
        <v>N</v>
      </c>
      <c r="ET52" s="264" t="str">
        <f>IF(ET1&gt;'Вводные данные'!$F$7,"N",(IF(ET5&gt;0,(SUM('Вводные данные'!$G$290:$G$294)+'Вводные данные'!$G$295),(SUM('Вводные данные'!$G$290:$G$294)))))</f>
        <v>N</v>
      </c>
      <c r="EU52" s="264" t="str">
        <f>IF(EU1&gt;'Вводные данные'!$F$7,"N",(IF(EU5&gt;0,(SUM('Вводные данные'!$G$290:$G$294)+'Вводные данные'!$G$295),(SUM('Вводные данные'!$G$290:$G$294)))))</f>
        <v>N</v>
      </c>
      <c r="EV52" s="264" t="str">
        <f>IF(EV1&gt;'Вводные данные'!$F$7,"N",(IF(EV5&gt;0,(SUM('Вводные данные'!$G$290:$G$294)+'Вводные данные'!$G$295),(SUM('Вводные данные'!$G$290:$G$294)))))</f>
        <v>N</v>
      </c>
      <c r="EW52" s="264" t="str">
        <f>IF(EW1&gt;'Вводные данные'!$F$7,"N",(IF(EW5&gt;0,(SUM('Вводные данные'!$G$290:$G$294)+'Вводные данные'!$G$295),(SUM('Вводные данные'!$G$290:$G$294)))))</f>
        <v>N</v>
      </c>
    </row>
    <row r="53" spans="2:153" ht="15" customHeight="1" x14ac:dyDescent="0.25">
      <c r="B53" s="346" t="s">
        <v>306</v>
      </c>
      <c r="C53" s="249">
        <f t="shared" si="5"/>
        <v>146667.93761165536</v>
      </c>
      <c r="D53" s="249">
        <f>IF(D1&gt;'Вводные данные'!$F$7,"N",Расчет!D110)</f>
        <v>0</v>
      </c>
      <c r="E53" s="249">
        <f>IF(E1&gt;'Вводные данные'!$F$7,"N",Расчет!E110)</f>
        <v>0</v>
      </c>
      <c r="F53" s="249">
        <f>IF(F1&gt;'Вводные данные'!$F$7,"N",Расчет!F110)</f>
        <v>0</v>
      </c>
      <c r="G53" s="249">
        <f>IF(G1&gt;'Вводные данные'!$F$7,"N",Расчет!G110)</f>
        <v>0</v>
      </c>
      <c r="H53" s="249">
        <f>IF(H1&gt;'Вводные данные'!$F$7,"N",Расчет!H110)</f>
        <v>0</v>
      </c>
      <c r="I53" s="249">
        <f>IF(I1&gt;'Вводные данные'!$F$7,"N",Расчет!I110)</f>
        <v>0</v>
      </c>
      <c r="J53" s="249">
        <f>IF(J1&gt;'Вводные данные'!$F$7,"N",Расчет!J110)</f>
        <v>1568.6410439749238</v>
      </c>
      <c r="K53" s="249">
        <f>IF(K1&gt;'Вводные данные'!$F$7,"N",Расчет!K110)</f>
        <v>3137.2820879498477</v>
      </c>
      <c r="L53" s="249">
        <f>IF(L1&gt;'Вводные данные'!$F$7,"N",Расчет!L110)</f>
        <v>3921.6026099373094</v>
      </c>
      <c r="M53" s="264">
        <f>IF(M1&gt;'Вводные данные'!$F$7,"N",Расчет!M110)</f>
        <v>4705.923131924771</v>
      </c>
      <c r="N53" s="264">
        <f>IF(N1&gt;'Вводные данные'!$F$7,"N",Расчет!N110)</f>
        <v>6274.5641758996953</v>
      </c>
      <c r="O53" s="264">
        <f>IF(O1&gt;'Вводные данные'!$F$7,"N",Расчет!O110)</f>
        <v>8627.5257418620822</v>
      </c>
      <c r="P53" s="264">
        <f>IF(P1&gt;'Вводные данные'!$F$7,"N",Расчет!P110)</f>
        <v>10980.487307824465</v>
      </c>
      <c r="Q53" s="264">
        <f>IF(Q1&gt;'Вводные данные'!$F$7,"N",Расчет!Q110)</f>
        <v>13333.448873786852</v>
      </c>
      <c r="R53" s="264">
        <f>IF(R1&gt;'Вводные данные'!$F$7,"N",Расчет!R110)</f>
        <v>15686.410439749237</v>
      </c>
      <c r="S53" s="264">
        <f>IF(S1&gt;'Вводные данные'!$F$7,"N",Расчет!S110)</f>
        <v>15686.410439749237</v>
      </c>
      <c r="T53" s="264">
        <f>IF(T1&gt;'Вводные данные'!$F$7,"N",Расчет!T110)</f>
        <v>15686.410439749237</v>
      </c>
      <c r="U53" s="264">
        <f>IF(U1&gt;'Вводные данные'!$F$7,"N",Расчет!U110)</f>
        <v>15686.410439749237</v>
      </c>
      <c r="V53" s="264">
        <f>IF(V1&gt;'Вводные данные'!$F$7,"N",Расчет!V110)</f>
        <v>15686.410439749237</v>
      </c>
      <c r="W53" s="264">
        <f>IF(W1&gt;'Вводные данные'!$F$7,"N",Расчет!W110)</f>
        <v>15686.410439749237</v>
      </c>
      <c r="X53" s="264" t="str">
        <f>IF(X1&gt;'Вводные данные'!$F$7,"N",Расчет!X110)</f>
        <v>N</v>
      </c>
      <c r="Y53" s="264" t="str">
        <f>IF(Y1&gt;'Вводные данные'!$F$7,"N",Расчет!Y110)</f>
        <v>N</v>
      </c>
      <c r="Z53" s="264" t="str">
        <f>IF(Z1&gt;'Вводные данные'!$F$7,"N",Расчет!Z110)</f>
        <v>N</v>
      </c>
      <c r="AA53" s="264" t="str">
        <f>IF(AA1&gt;'Вводные данные'!$F$7,"N",Расчет!AA110)</f>
        <v>N</v>
      </c>
      <c r="AB53" s="264" t="str">
        <f>IF(AB1&gt;'Вводные данные'!$F$7,"N",Расчет!AB110)</f>
        <v>N</v>
      </c>
      <c r="AC53" s="264" t="str">
        <f>IF(AC1&gt;'Вводные данные'!$F$7,"N",Расчет!AC110)</f>
        <v>N</v>
      </c>
      <c r="AD53" s="264" t="str">
        <f>IF(AD1&gt;'Вводные данные'!$F$7,"N",Расчет!AD110)</f>
        <v>N</v>
      </c>
      <c r="AE53" s="264" t="str">
        <f>IF(AE1&gt;'Вводные данные'!$F$7,"N",Расчет!AE110)</f>
        <v>N</v>
      </c>
      <c r="AF53" s="264" t="str">
        <f>IF(AF1&gt;'Вводные данные'!$F$7,"N",Расчет!AF110)</f>
        <v>N</v>
      </c>
      <c r="AG53" s="264" t="str">
        <f>IF(AG1&gt;'Вводные данные'!$F$7,"N",Расчет!AG110)</f>
        <v>N</v>
      </c>
      <c r="AH53" s="264" t="str">
        <f>IF(AH1&gt;'Вводные данные'!$F$7,"N",Расчет!AH110)</f>
        <v>N</v>
      </c>
      <c r="AI53" s="264" t="str">
        <f>IF(AI1&gt;'Вводные данные'!$F$7,"N",Расчет!AI110)</f>
        <v>N</v>
      </c>
      <c r="AJ53" s="264" t="str">
        <f>IF(AJ1&gt;'Вводные данные'!$F$7,"N",Расчет!AJ110)</f>
        <v>N</v>
      </c>
      <c r="AK53" s="264" t="str">
        <f>IF(AK1&gt;'Вводные данные'!$F$7,"N",Расчет!AK110)</f>
        <v>N</v>
      </c>
      <c r="AL53" s="264" t="str">
        <f>IF(AL1&gt;'Вводные данные'!$F$7,"N",Расчет!AL110)</f>
        <v>N</v>
      </c>
      <c r="AM53" s="264" t="str">
        <f>IF(AM1&gt;'Вводные данные'!$F$7,"N",Расчет!AM110)</f>
        <v>N</v>
      </c>
      <c r="AN53" s="264" t="str">
        <f>IF(AN1&gt;'Вводные данные'!$F$7,"N",Расчет!AN110)</f>
        <v>N</v>
      </c>
      <c r="AO53" s="264" t="str">
        <f>IF(AO1&gt;'Вводные данные'!$F$7,"N",Расчет!AO110)</f>
        <v>N</v>
      </c>
      <c r="AP53" s="264" t="str">
        <f>IF(AP1&gt;'Вводные данные'!$F$7,"N",Расчет!AP110)</f>
        <v>N</v>
      </c>
      <c r="AQ53" s="264" t="str">
        <f>IF(AQ1&gt;'Вводные данные'!$F$7,"N",Расчет!AQ110)</f>
        <v>N</v>
      </c>
      <c r="AR53" s="264" t="str">
        <f>IF(AR1&gt;'Вводные данные'!$F$7,"N",Расчет!AR110)</f>
        <v>N</v>
      </c>
      <c r="AS53" s="264" t="str">
        <f>IF(AS1&gt;'Вводные данные'!$F$7,"N",Расчет!AS110)</f>
        <v>N</v>
      </c>
      <c r="AT53" s="264" t="str">
        <f>IF(AT1&gt;'Вводные данные'!$F$7,"N",Расчет!AT110)</f>
        <v>N</v>
      </c>
      <c r="AU53" s="264" t="str">
        <f>IF(AU1&gt;'Вводные данные'!$F$7,"N",Расчет!AU110)</f>
        <v>N</v>
      </c>
      <c r="AV53" s="264" t="str">
        <f>IF(AV1&gt;'Вводные данные'!$F$7,"N",Расчет!AV110)</f>
        <v>N</v>
      </c>
      <c r="AW53" s="264" t="str">
        <f>IF(AW1&gt;'Вводные данные'!$F$7,"N",Расчет!AW110)</f>
        <v>N</v>
      </c>
      <c r="AX53" s="264" t="str">
        <f>IF(AX1&gt;'Вводные данные'!$F$7,"N",Расчет!AX110)</f>
        <v>N</v>
      </c>
      <c r="AY53" s="264" t="str">
        <f>IF(AY1&gt;'Вводные данные'!$F$7,"N",Расчет!AY110)</f>
        <v>N</v>
      </c>
      <c r="AZ53" s="264" t="str">
        <f>IF(AZ1&gt;'Вводные данные'!$F$7,"N",Расчет!AZ110)</f>
        <v>N</v>
      </c>
      <c r="BA53" s="264" t="str">
        <f>IF(BA1&gt;'Вводные данные'!$F$7,"N",Расчет!BA110)</f>
        <v>N</v>
      </c>
      <c r="BB53" s="264" t="str">
        <f>IF(BB1&gt;'Вводные данные'!$F$7,"N",Расчет!BB110)</f>
        <v>N</v>
      </c>
      <c r="BC53" s="264" t="str">
        <f>IF(BC1&gt;'Вводные данные'!$F$7,"N",Расчет!BC110)</f>
        <v>N</v>
      </c>
      <c r="BD53" s="264" t="str">
        <f>IF(BD1&gt;'Вводные данные'!$F$7,"N",Расчет!BD110)</f>
        <v>N</v>
      </c>
      <c r="BE53" s="264" t="str">
        <f>IF(BE1&gt;'Вводные данные'!$F$7,"N",Расчет!BE110)</f>
        <v>N</v>
      </c>
      <c r="BF53" s="264" t="str">
        <f>IF(BF1&gt;'Вводные данные'!$F$7,"N",Расчет!BF110)</f>
        <v>N</v>
      </c>
      <c r="BG53" s="264" t="str">
        <f>IF(BG1&gt;'Вводные данные'!$F$7,"N",Расчет!BG110)</f>
        <v>N</v>
      </c>
      <c r="BH53" s="264" t="str">
        <f>IF(BH1&gt;'Вводные данные'!$F$7,"N",Расчет!BH110)</f>
        <v>N</v>
      </c>
      <c r="BI53" s="264" t="str">
        <f>IF(BI1&gt;'Вводные данные'!$F$7,"N",Расчет!BI110)</f>
        <v>N</v>
      </c>
      <c r="BJ53" s="264" t="str">
        <f>IF(BJ1&gt;'Вводные данные'!$F$7,"N",Расчет!BJ110)</f>
        <v>N</v>
      </c>
      <c r="BK53" s="264" t="str">
        <f>IF(BK1&gt;'Вводные данные'!$F$7,"N",Расчет!BK110)</f>
        <v>N</v>
      </c>
      <c r="BL53" s="264" t="str">
        <f>IF(BL1&gt;'Вводные данные'!$F$7,"N",Расчет!BL110)</f>
        <v>N</v>
      </c>
      <c r="BM53" s="264" t="str">
        <f>IF(BM1&gt;'Вводные данные'!$F$7,"N",Расчет!BM110)</f>
        <v>N</v>
      </c>
      <c r="BN53" s="264" t="str">
        <f>IF(BN1&gt;'Вводные данные'!$F$7,"N",Расчет!BN110)</f>
        <v>N</v>
      </c>
      <c r="BO53" s="264" t="str">
        <f>IF(BO1&gt;'Вводные данные'!$F$7,"N",Расчет!BO110)</f>
        <v>N</v>
      </c>
      <c r="BP53" s="264" t="str">
        <f>IF(BP1&gt;'Вводные данные'!$F$7,"N",Расчет!BP110)</f>
        <v>N</v>
      </c>
      <c r="BQ53" s="264" t="str">
        <f>IF(BQ1&gt;'Вводные данные'!$F$7,"N",Расчет!BQ110)</f>
        <v>N</v>
      </c>
      <c r="BR53" s="264" t="str">
        <f>IF(BR1&gt;'Вводные данные'!$F$7,"N",Расчет!BR110)</f>
        <v>N</v>
      </c>
      <c r="BS53" s="264" t="str">
        <f>IF(BS1&gt;'Вводные данные'!$F$7,"N",Расчет!BS110)</f>
        <v>N</v>
      </c>
      <c r="BT53" s="264" t="str">
        <f>IF(BT1&gt;'Вводные данные'!$F$7,"N",Расчет!BT110)</f>
        <v>N</v>
      </c>
      <c r="BU53" s="264" t="str">
        <f>IF(BU1&gt;'Вводные данные'!$F$7,"N",Расчет!BU110)</f>
        <v>N</v>
      </c>
      <c r="BV53" s="264" t="str">
        <f>IF(BV1&gt;'Вводные данные'!$F$7,"N",Расчет!BV110)</f>
        <v>N</v>
      </c>
      <c r="BW53" s="264" t="str">
        <f>IF(BW1&gt;'Вводные данные'!$F$7,"N",Расчет!BW110)</f>
        <v>N</v>
      </c>
      <c r="BX53" s="264" t="str">
        <f>IF(BX1&gt;'Вводные данные'!$F$7,"N",Расчет!BX110)</f>
        <v>N</v>
      </c>
      <c r="BY53" s="264" t="str">
        <f>IF(BY1&gt;'Вводные данные'!$F$7,"N",Расчет!BY110)</f>
        <v>N</v>
      </c>
      <c r="BZ53" s="264" t="str">
        <f>IF(BZ1&gt;'Вводные данные'!$F$7,"N",Расчет!BZ110)</f>
        <v>N</v>
      </c>
      <c r="CA53" s="264" t="str">
        <f>IF(CA1&gt;'Вводные данные'!$F$7,"N",Расчет!CA110)</f>
        <v>N</v>
      </c>
      <c r="CB53" s="264" t="str">
        <f>IF(CB1&gt;'Вводные данные'!$F$7,"N",Расчет!CB110)</f>
        <v>N</v>
      </c>
      <c r="CC53" s="264" t="str">
        <f>IF(CC1&gt;'Вводные данные'!$F$7,"N",Расчет!CC110)</f>
        <v>N</v>
      </c>
      <c r="CD53" s="264" t="str">
        <f>IF(CD1&gt;'Вводные данные'!$F$7,"N",Расчет!CD110)</f>
        <v>N</v>
      </c>
      <c r="CE53" s="264" t="str">
        <f>IF(CE1&gt;'Вводные данные'!$F$7,"N",Расчет!CE110)</f>
        <v>N</v>
      </c>
      <c r="CF53" s="264" t="str">
        <f>IF(CF1&gt;'Вводные данные'!$F$7,"N",Расчет!CF110)</f>
        <v>N</v>
      </c>
      <c r="CG53" s="264" t="str">
        <f>IF(CG1&gt;'Вводные данные'!$F$7,"N",Расчет!CG110)</f>
        <v>N</v>
      </c>
      <c r="CH53" s="264" t="str">
        <f>IF(CH1&gt;'Вводные данные'!$F$7,"N",Расчет!CH110)</f>
        <v>N</v>
      </c>
      <c r="CI53" s="264" t="str">
        <f>IF(CI1&gt;'Вводные данные'!$F$7,"N",Расчет!CI110)</f>
        <v>N</v>
      </c>
      <c r="CJ53" s="264" t="str">
        <f>IF(CJ1&gt;'Вводные данные'!$F$7,"N",Расчет!CJ110)</f>
        <v>N</v>
      </c>
      <c r="CK53" s="264" t="str">
        <f>IF(CK1&gt;'Вводные данные'!$F$7,"N",Расчет!CK110)</f>
        <v>N</v>
      </c>
      <c r="CL53" s="264" t="str">
        <f>IF(CL1&gt;'Вводные данные'!$F$7,"N",Расчет!CL110)</f>
        <v>N</v>
      </c>
      <c r="CM53" s="264" t="str">
        <f>IF(CM1&gt;'Вводные данные'!$F$7,"N",Расчет!CM110)</f>
        <v>N</v>
      </c>
      <c r="CN53" s="264" t="str">
        <f>IF(CN1&gt;'Вводные данные'!$F$7,"N",Расчет!CN110)</f>
        <v>N</v>
      </c>
      <c r="CO53" s="264" t="str">
        <f>IF(CO1&gt;'Вводные данные'!$F$7,"N",Расчет!CO110)</f>
        <v>N</v>
      </c>
      <c r="CP53" s="264" t="str">
        <f>IF(CP1&gt;'Вводные данные'!$F$7,"N",Расчет!CP110)</f>
        <v>N</v>
      </c>
      <c r="CQ53" s="264" t="str">
        <f>IF(CQ1&gt;'Вводные данные'!$F$7,"N",Расчет!CQ110)</f>
        <v>N</v>
      </c>
      <c r="CR53" s="264" t="str">
        <f>IF(CR1&gt;'Вводные данные'!$F$7,"N",Расчет!CR110)</f>
        <v>N</v>
      </c>
      <c r="CS53" s="264" t="str">
        <f>IF(CS1&gt;'Вводные данные'!$F$7,"N",Расчет!CS110)</f>
        <v>N</v>
      </c>
      <c r="CT53" s="264" t="str">
        <f>IF(CT1&gt;'Вводные данные'!$F$7,"N",Расчет!CT110)</f>
        <v>N</v>
      </c>
      <c r="CU53" s="264" t="str">
        <f>IF(CU1&gt;'Вводные данные'!$F$7,"N",Расчет!CU110)</f>
        <v>N</v>
      </c>
      <c r="CV53" s="264" t="str">
        <f>IF(CV1&gt;'Вводные данные'!$F$7,"N",Расчет!CV110)</f>
        <v>N</v>
      </c>
      <c r="CW53" s="264" t="str">
        <f>IF(CW1&gt;'Вводные данные'!$F$7,"N",Расчет!CW110)</f>
        <v>N</v>
      </c>
      <c r="CX53" s="264" t="str">
        <f>IF(CX1&gt;'Вводные данные'!$F$7,"N",Расчет!CX110)</f>
        <v>N</v>
      </c>
      <c r="CY53" s="264" t="str">
        <f>IF(CY1&gt;'Вводные данные'!$F$7,"N",Расчет!CY110)</f>
        <v>N</v>
      </c>
      <c r="CZ53" s="264" t="str">
        <f>IF(CZ1&gt;'Вводные данные'!$F$7,"N",Расчет!CZ110)</f>
        <v>N</v>
      </c>
      <c r="DA53" s="264" t="str">
        <f>IF(DA1&gt;'Вводные данные'!$F$7,"N",Расчет!DA110)</f>
        <v>N</v>
      </c>
      <c r="DB53" s="264" t="str">
        <f>IF(DB1&gt;'Вводные данные'!$F$7,"N",Расчет!DB110)</f>
        <v>N</v>
      </c>
      <c r="DC53" s="264" t="str">
        <f>IF(DC1&gt;'Вводные данные'!$F$7,"N",Расчет!DC110)</f>
        <v>N</v>
      </c>
      <c r="DD53" s="264" t="str">
        <f>IF(DD1&gt;'Вводные данные'!$F$7,"N",Расчет!DD110)</f>
        <v>N</v>
      </c>
      <c r="DE53" s="264" t="str">
        <f>IF(DE1&gt;'Вводные данные'!$F$7,"N",Расчет!DE110)</f>
        <v>N</v>
      </c>
      <c r="DF53" s="264" t="str">
        <f>IF(DF1&gt;'Вводные данные'!$F$7,"N",Расчет!DF110)</f>
        <v>N</v>
      </c>
      <c r="DG53" s="264" t="str">
        <f>IF(DG1&gt;'Вводные данные'!$F$7,"N",Расчет!DG110)</f>
        <v>N</v>
      </c>
      <c r="DH53" s="264" t="str">
        <f>IF(DH1&gt;'Вводные данные'!$F$7,"N",Расчет!DH110)</f>
        <v>N</v>
      </c>
      <c r="DI53" s="264" t="str">
        <f>IF(DI1&gt;'Вводные данные'!$F$7,"N",Расчет!DI110)</f>
        <v>N</v>
      </c>
      <c r="DJ53" s="264" t="str">
        <f>IF(DJ1&gt;'Вводные данные'!$F$7,"N",Расчет!DJ110)</f>
        <v>N</v>
      </c>
      <c r="DK53" s="264" t="str">
        <f>IF(DK1&gt;'Вводные данные'!$F$7,"N",Расчет!DK110)</f>
        <v>N</v>
      </c>
      <c r="DL53" s="264" t="str">
        <f>IF(DL1&gt;'Вводные данные'!$F$7,"N",Расчет!DL110)</f>
        <v>N</v>
      </c>
      <c r="DM53" s="264" t="str">
        <f>IF(DM1&gt;'Вводные данные'!$F$7,"N",Расчет!DM110)</f>
        <v>N</v>
      </c>
      <c r="DN53" s="264" t="str">
        <f>IF(DN1&gt;'Вводные данные'!$F$7,"N",Расчет!DN110)</f>
        <v>N</v>
      </c>
      <c r="DO53" s="264" t="str">
        <f>IF(DO1&gt;'Вводные данные'!$F$7,"N",Расчет!DO110)</f>
        <v>N</v>
      </c>
      <c r="DP53" s="264" t="str">
        <f>IF(DP1&gt;'Вводные данные'!$F$7,"N",Расчет!DP110)</f>
        <v>N</v>
      </c>
      <c r="DQ53" s="264" t="str">
        <f>IF(DQ1&gt;'Вводные данные'!$F$7,"N",Расчет!DQ110)</f>
        <v>N</v>
      </c>
      <c r="DR53" s="264" t="str">
        <f>IF(DR1&gt;'Вводные данные'!$F$7,"N",Расчет!DR110)</f>
        <v>N</v>
      </c>
      <c r="DS53" s="264" t="str">
        <f>IF(DS1&gt;'Вводные данные'!$F$7,"N",Расчет!DS110)</f>
        <v>N</v>
      </c>
      <c r="DT53" s="264" t="str">
        <f>IF(DT1&gt;'Вводные данные'!$F$7,"N",Расчет!DT110)</f>
        <v>N</v>
      </c>
      <c r="DU53" s="264" t="str">
        <f>IF(DU1&gt;'Вводные данные'!$F$7,"N",Расчет!DU110)</f>
        <v>N</v>
      </c>
      <c r="DV53" s="264" t="str">
        <f>IF(DV1&gt;'Вводные данные'!$F$7,"N",Расчет!DV110)</f>
        <v>N</v>
      </c>
      <c r="DW53" s="264" t="str">
        <f>IF(DW1&gt;'Вводные данные'!$F$7,"N",Расчет!DW110)</f>
        <v>N</v>
      </c>
      <c r="DX53" s="264" t="str">
        <f>IF(DX1&gt;'Вводные данные'!$F$7,"N",Расчет!DX110)</f>
        <v>N</v>
      </c>
      <c r="DY53" s="264" t="str">
        <f>IF(DY1&gt;'Вводные данные'!$F$7,"N",Расчет!DY110)</f>
        <v>N</v>
      </c>
      <c r="DZ53" s="264" t="str">
        <f>IF(DZ1&gt;'Вводные данные'!$F$7,"N",Расчет!DZ110)</f>
        <v>N</v>
      </c>
      <c r="EA53" s="264" t="str">
        <f>IF(EA1&gt;'Вводные данные'!$F$7,"N",Расчет!EA110)</f>
        <v>N</v>
      </c>
      <c r="EB53" s="264" t="str">
        <f>IF(EB1&gt;'Вводные данные'!$F$7,"N",Расчет!EB110)</f>
        <v>N</v>
      </c>
      <c r="EC53" s="264" t="str">
        <f>IF(EC1&gt;'Вводные данные'!$F$7,"N",Расчет!EC110)</f>
        <v>N</v>
      </c>
      <c r="ED53" s="264" t="str">
        <f>IF(ED1&gt;'Вводные данные'!$F$7,"N",Расчет!ED110)</f>
        <v>N</v>
      </c>
      <c r="EE53" s="264" t="str">
        <f>IF(EE1&gt;'Вводные данные'!$F$7,"N",Расчет!EE110)</f>
        <v>N</v>
      </c>
      <c r="EF53" s="264" t="str">
        <f>IF(EF1&gt;'Вводные данные'!$F$7,"N",Расчет!EF110)</f>
        <v>N</v>
      </c>
      <c r="EG53" s="264" t="str">
        <f>IF(EG1&gt;'Вводные данные'!$F$7,"N",Расчет!EG110)</f>
        <v>N</v>
      </c>
      <c r="EH53" s="264" t="str">
        <f>IF(EH1&gt;'Вводные данные'!$F$7,"N",Расчет!EH110)</f>
        <v>N</v>
      </c>
      <c r="EI53" s="264" t="str">
        <f>IF(EI1&gt;'Вводные данные'!$F$7,"N",Расчет!EI110)</f>
        <v>N</v>
      </c>
      <c r="EJ53" s="264" t="str">
        <f>IF(EJ1&gt;'Вводные данные'!$F$7,"N",Расчет!EJ110)</f>
        <v>N</v>
      </c>
      <c r="EK53" s="264" t="str">
        <f>IF(EK1&gt;'Вводные данные'!$F$7,"N",Расчет!EK110)</f>
        <v>N</v>
      </c>
      <c r="EL53" s="264" t="str">
        <f>IF(EL1&gt;'Вводные данные'!$F$7,"N",Расчет!EL110)</f>
        <v>N</v>
      </c>
      <c r="EM53" s="264" t="str">
        <f>IF(EM1&gt;'Вводные данные'!$F$7,"N",Расчет!EM110)</f>
        <v>N</v>
      </c>
      <c r="EN53" s="264" t="str">
        <f>IF(EN1&gt;'Вводные данные'!$F$7,"N",Расчет!EN110)</f>
        <v>N</v>
      </c>
      <c r="EO53" s="264" t="str">
        <f>IF(EO1&gt;'Вводные данные'!$F$7,"N",Расчет!EO110)</f>
        <v>N</v>
      </c>
      <c r="EP53" s="264" t="str">
        <f>IF(EP1&gt;'Вводные данные'!$F$7,"N",Расчет!EP110)</f>
        <v>N</v>
      </c>
      <c r="EQ53" s="264" t="str">
        <f>IF(EQ1&gt;'Вводные данные'!$F$7,"N",Расчет!EQ110)</f>
        <v>N</v>
      </c>
      <c r="ER53" s="264" t="str">
        <f>IF(ER1&gt;'Вводные данные'!$F$7,"N",Расчет!ER110)</f>
        <v>N</v>
      </c>
      <c r="ES53" s="264" t="str">
        <f>IF(ES1&gt;'Вводные данные'!$F$7,"N",Расчет!ES110)</f>
        <v>N</v>
      </c>
      <c r="ET53" s="264" t="str">
        <f>IF(ET1&gt;'Вводные данные'!$F$7,"N",Расчет!ET110)</f>
        <v>N</v>
      </c>
      <c r="EU53" s="264" t="str">
        <f>IF(EU1&gt;'Вводные данные'!$F$7,"N",Расчет!EU110)</f>
        <v>N</v>
      </c>
      <c r="EV53" s="264" t="str">
        <f>IF(EV1&gt;'Вводные данные'!$F$7,"N",Расчет!EV110)</f>
        <v>N</v>
      </c>
      <c r="EW53" s="264" t="str">
        <f>IF(EW1&gt;'Вводные данные'!$F$7,"N",Расчет!EW110)</f>
        <v>N</v>
      </c>
    </row>
    <row r="54" spans="2:153" ht="15" customHeight="1" x14ac:dyDescent="0.25">
      <c r="B54" s="346" t="s">
        <v>486</v>
      </c>
      <c r="C54" s="249">
        <f t="shared" si="5"/>
        <v>0</v>
      </c>
      <c r="D54" s="249">
        <f>IF(D1&gt;'Вводные данные'!$F$7,"N",Расчет!D107)</f>
        <v>0</v>
      </c>
      <c r="E54" s="249">
        <f>IF(E1&gt;'Вводные данные'!$F$7,"N",Расчет!E107)</f>
        <v>0</v>
      </c>
      <c r="F54" s="249">
        <f>IF(F1&gt;'Вводные данные'!$F$7,"N",Расчет!F107)</f>
        <v>0</v>
      </c>
      <c r="G54" s="249">
        <f>IF(G1&gt;'Вводные данные'!$F$7,"N",Расчет!G107)</f>
        <v>0</v>
      </c>
      <c r="H54" s="249">
        <f>IF(H1&gt;'Вводные данные'!$F$7,"N",Расчет!H107)</f>
        <v>0</v>
      </c>
      <c r="I54" s="249">
        <f>IF(I1&gt;'Вводные данные'!$F$7,"N",Расчет!I107)</f>
        <v>0</v>
      </c>
      <c r="J54" s="249">
        <f>IF(J1&gt;'Вводные данные'!$F$7,"N",Расчет!J107)</f>
        <v>0</v>
      </c>
      <c r="K54" s="249">
        <f>IF(K1&gt;'Вводные данные'!$F$7,"N",Расчет!K107)</f>
        <v>0</v>
      </c>
      <c r="L54" s="249">
        <f>IF(L1&gt;'Вводные данные'!$F$7,"N",Расчет!L107)</f>
        <v>0</v>
      </c>
      <c r="M54" s="264">
        <f>IF(M1&gt;'Вводные данные'!$F$7,"N",Расчет!M107)</f>
        <v>0</v>
      </c>
      <c r="N54" s="264">
        <f>IF(N1&gt;'Вводные данные'!$F$7,"N",Расчет!N107)</f>
        <v>0</v>
      </c>
      <c r="O54" s="264">
        <f>IF(O1&gt;'Вводные данные'!$F$7,"N",Расчет!O107)</f>
        <v>0</v>
      </c>
      <c r="P54" s="264">
        <f>IF(P1&gt;'Вводные данные'!$F$7,"N",Расчет!P107)</f>
        <v>0</v>
      </c>
      <c r="Q54" s="264">
        <f>IF(Q1&gt;'Вводные данные'!$F$7,"N",Расчет!Q107)</f>
        <v>0</v>
      </c>
      <c r="R54" s="264">
        <f>IF(R1&gt;'Вводные данные'!$F$7,"N",Расчет!R107)</f>
        <v>0</v>
      </c>
      <c r="S54" s="264">
        <f>IF(S1&gt;'Вводные данные'!$F$7,"N",Расчет!S107)</f>
        <v>0</v>
      </c>
      <c r="T54" s="264">
        <f>IF(T1&gt;'Вводные данные'!$F$7,"N",Расчет!T107)</f>
        <v>0</v>
      </c>
      <c r="U54" s="264">
        <f>IF(U1&gt;'Вводные данные'!$F$7,"N",Расчет!U107)</f>
        <v>0</v>
      </c>
      <c r="V54" s="264">
        <f>IF(V1&gt;'Вводные данные'!$F$7,"N",Расчет!V107)</f>
        <v>0</v>
      </c>
      <c r="W54" s="264">
        <f>IF(W1&gt;'Вводные данные'!$F$7,"N",Расчет!W107)</f>
        <v>0</v>
      </c>
      <c r="X54" s="264" t="str">
        <f>IF(X1&gt;'Вводные данные'!$F$7,"N",Расчет!X107)</f>
        <v>N</v>
      </c>
      <c r="Y54" s="264" t="str">
        <f>IF(Y1&gt;'Вводные данные'!$F$7,"N",Расчет!Y107)</f>
        <v>N</v>
      </c>
      <c r="Z54" s="264" t="str">
        <f>IF(Z1&gt;'Вводные данные'!$F$7,"N",Расчет!Z107)</f>
        <v>N</v>
      </c>
      <c r="AA54" s="264" t="str">
        <f>IF(AA1&gt;'Вводные данные'!$F$7,"N",Расчет!AA107)</f>
        <v>N</v>
      </c>
      <c r="AB54" s="264" t="str">
        <f>IF(AB1&gt;'Вводные данные'!$F$7,"N",Расчет!AB107)</f>
        <v>N</v>
      </c>
      <c r="AC54" s="264" t="str">
        <f>IF(AC1&gt;'Вводные данные'!$F$7,"N",Расчет!AC107)</f>
        <v>N</v>
      </c>
      <c r="AD54" s="264" t="str">
        <f>IF(AD1&gt;'Вводные данные'!$F$7,"N",Расчет!AD107)</f>
        <v>N</v>
      </c>
      <c r="AE54" s="264" t="str">
        <f>IF(AE1&gt;'Вводные данные'!$F$7,"N",Расчет!AE107)</f>
        <v>N</v>
      </c>
      <c r="AF54" s="264" t="str">
        <f>IF(AF1&gt;'Вводные данные'!$F$7,"N",Расчет!AF107)</f>
        <v>N</v>
      </c>
      <c r="AG54" s="264" t="str">
        <f>IF(AG1&gt;'Вводные данные'!$F$7,"N",Расчет!AG107)</f>
        <v>N</v>
      </c>
      <c r="AH54" s="264" t="str">
        <f>IF(AH1&gt;'Вводные данные'!$F$7,"N",Расчет!AH107)</f>
        <v>N</v>
      </c>
      <c r="AI54" s="264" t="str">
        <f>IF(AI1&gt;'Вводные данные'!$F$7,"N",Расчет!AI107)</f>
        <v>N</v>
      </c>
      <c r="AJ54" s="264" t="str">
        <f>IF(AJ1&gt;'Вводные данные'!$F$7,"N",Расчет!AJ107)</f>
        <v>N</v>
      </c>
      <c r="AK54" s="264" t="str">
        <f>IF(AK1&gt;'Вводные данные'!$F$7,"N",Расчет!AK107)</f>
        <v>N</v>
      </c>
      <c r="AL54" s="264" t="str">
        <f>IF(AL1&gt;'Вводные данные'!$F$7,"N",Расчет!AL107)</f>
        <v>N</v>
      </c>
      <c r="AM54" s="264" t="str">
        <f>IF(AM1&gt;'Вводные данные'!$F$7,"N",Расчет!AM107)</f>
        <v>N</v>
      </c>
      <c r="AN54" s="264" t="str">
        <f>IF(AN1&gt;'Вводные данные'!$F$7,"N",Расчет!AN107)</f>
        <v>N</v>
      </c>
      <c r="AO54" s="264" t="str">
        <f>IF(AO1&gt;'Вводные данные'!$F$7,"N",Расчет!AO107)</f>
        <v>N</v>
      </c>
      <c r="AP54" s="264" t="str">
        <f>IF(AP1&gt;'Вводные данные'!$F$7,"N",Расчет!AP107)</f>
        <v>N</v>
      </c>
      <c r="AQ54" s="264" t="str">
        <f>IF(AQ1&gt;'Вводные данные'!$F$7,"N",Расчет!AQ107)</f>
        <v>N</v>
      </c>
      <c r="AR54" s="264" t="str">
        <f>IF(AR1&gt;'Вводные данные'!$F$7,"N",Расчет!AR107)</f>
        <v>N</v>
      </c>
      <c r="AS54" s="264" t="str">
        <f>IF(AS1&gt;'Вводные данные'!$F$7,"N",Расчет!AS107)</f>
        <v>N</v>
      </c>
      <c r="AT54" s="264" t="str">
        <f>IF(AT1&gt;'Вводные данные'!$F$7,"N",Расчет!AT107)</f>
        <v>N</v>
      </c>
      <c r="AU54" s="264" t="str">
        <f>IF(AU1&gt;'Вводные данные'!$F$7,"N",Расчет!AU107)</f>
        <v>N</v>
      </c>
      <c r="AV54" s="264" t="str">
        <f>IF(AV1&gt;'Вводные данные'!$F$7,"N",Расчет!AV107)</f>
        <v>N</v>
      </c>
      <c r="AW54" s="264" t="str">
        <f>IF(AW1&gt;'Вводные данные'!$F$7,"N",Расчет!AW107)</f>
        <v>N</v>
      </c>
      <c r="AX54" s="264" t="str">
        <f>IF(AX1&gt;'Вводные данные'!$F$7,"N",Расчет!AX107)</f>
        <v>N</v>
      </c>
      <c r="AY54" s="264" t="str">
        <f>IF(AY1&gt;'Вводные данные'!$F$7,"N",Расчет!AY107)</f>
        <v>N</v>
      </c>
      <c r="AZ54" s="264" t="str">
        <f>IF(AZ1&gt;'Вводные данные'!$F$7,"N",Расчет!AZ107)</f>
        <v>N</v>
      </c>
      <c r="BA54" s="264" t="str">
        <f>IF(BA1&gt;'Вводные данные'!$F$7,"N",Расчет!BA107)</f>
        <v>N</v>
      </c>
      <c r="BB54" s="264" t="str">
        <f>IF(BB1&gt;'Вводные данные'!$F$7,"N",Расчет!BB107)</f>
        <v>N</v>
      </c>
      <c r="BC54" s="264" t="str">
        <f>IF(BC1&gt;'Вводные данные'!$F$7,"N",Расчет!BC107)</f>
        <v>N</v>
      </c>
      <c r="BD54" s="264" t="str">
        <f>IF(BD1&gt;'Вводные данные'!$F$7,"N",Расчет!BD107)</f>
        <v>N</v>
      </c>
      <c r="BE54" s="264" t="str">
        <f>IF(BE1&gt;'Вводные данные'!$F$7,"N",Расчет!BE107)</f>
        <v>N</v>
      </c>
      <c r="BF54" s="264" t="str">
        <f>IF(BF1&gt;'Вводные данные'!$F$7,"N",Расчет!BF107)</f>
        <v>N</v>
      </c>
      <c r="BG54" s="264" t="str">
        <f>IF(BG1&gt;'Вводные данные'!$F$7,"N",Расчет!BG107)</f>
        <v>N</v>
      </c>
      <c r="BH54" s="264" t="str">
        <f>IF(BH1&gt;'Вводные данные'!$F$7,"N",Расчет!BH107)</f>
        <v>N</v>
      </c>
      <c r="BI54" s="264" t="str">
        <f>IF(BI1&gt;'Вводные данные'!$F$7,"N",Расчет!BI107)</f>
        <v>N</v>
      </c>
      <c r="BJ54" s="264" t="str">
        <f>IF(BJ1&gt;'Вводные данные'!$F$7,"N",Расчет!BJ107)</f>
        <v>N</v>
      </c>
      <c r="BK54" s="264" t="str">
        <f>IF(BK1&gt;'Вводные данные'!$F$7,"N",Расчет!BK107)</f>
        <v>N</v>
      </c>
      <c r="BL54" s="264" t="str">
        <f>IF(BL1&gt;'Вводные данные'!$F$7,"N",Расчет!BL107)</f>
        <v>N</v>
      </c>
      <c r="BM54" s="264" t="str">
        <f>IF(BM1&gt;'Вводные данные'!$F$7,"N",Расчет!BM107)</f>
        <v>N</v>
      </c>
      <c r="BN54" s="264" t="str">
        <f>IF(BN1&gt;'Вводные данные'!$F$7,"N",Расчет!BN107)</f>
        <v>N</v>
      </c>
      <c r="BO54" s="264" t="str">
        <f>IF(BO1&gt;'Вводные данные'!$F$7,"N",Расчет!BO107)</f>
        <v>N</v>
      </c>
      <c r="BP54" s="264" t="str">
        <f>IF(BP1&gt;'Вводные данные'!$F$7,"N",Расчет!BP107)</f>
        <v>N</v>
      </c>
      <c r="BQ54" s="264" t="str">
        <f>IF(BQ1&gt;'Вводные данные'!$F$7,"N",Расчет!BQ107)</f>
        <v>N</v>
      </c>
      <c r="BR54" s="264" t="str">
        <f>IF(BR1&gt;'Вводные данные'!$F$7,"N",Расчет!BR107)</f>
        <v>N</v>
      </c>
      <c r="BS54" s="264" t="str">
        <f>IF(BS1&gt;'Вводные данные'!$F$7,"N",Расчет!BS107)</f>
        <v>N</v>
      </c>
      <c r="BT54" s="264" t="str">
        <f>IF(BT1&gt;'Вводные данные'!$F$7,"N",Расчет!BT107)</f>
        <v>N</v>
      </c>
      <c r="BU54" s="264" t="str">
        <f>IF(BU1&gt;'Вводные данные'!$F$7,"N",Расчет!BU107)</f>
        <v>N</v>
      </c>
      <c r="BV54" s="264" t="str">
        <f>IF(BV1&gt;'Вводные данные'!$F$7,"N",Расчет!BV107)</f>
        <v>N</v>
      </c>
      <c r="BW54" s="264" t="str">
        <f>IF(BW1&gt;'Вводные данные'!$F$7,"N",Расчет!BW107)</f>
        <v>N</v>
      </c>
      <c r="BX54" s="264" t="str">
        <f>IF(BX1&gt;'Вводные данные'!$F$7,"N",Расчет!BX107)</f>
        <v>N</v>
      </c>
      <c r="BY54" s="264" t="str">
        <f>IF(BY1&gt;'Вводные данные'!$F$7,"N",Расчет!BY107)</f>
        <v>N</v>
      </c>
      <c r="BZ54" s="264" t="str">
        <f>IF(BZ1&gt;'Вводные данные'!$F$7,"N",Расчет!BZ107)</f>
        <v>N</v>
      </c>
      <c r="CA54" s="264" t="str">
        <f>IF(CA1&gt;'Вводные данные'!$F$7,"N",Расчет!CA107)</f>
        <v>N</v>
      </c>
      <c r="CB54" s="264" t="str">
        <f>IF(CB1&gt;'Вводные данные'!$F$7,"N",Расчет!CB107)</f>
        <v>N</v>
      </c>
      <c r="CC54" s="264" t="str">
        <f>IF(CC1&gt;'Вводные данные'!$F$7,"N",Расчет!CC107)</f>
        <v>N</v>
      </c>
      <c r="CD54" s="264" t="str">
        <f>IF(CD1&gt;'Вводные данные'!$F$7,"N",Расчет!CD107)</f>
        <v>N</v>
      </c>
      <c r="CE54" s="264" t="str">
        <f>IF(CE1&gt;'Вводные данные'!$F$7,"N",Расчет!CE107)</f>
        <v>N</v>
      </c>
      <c r="CF54" s="264" t="str">
        <f>IF(CF1&gt;'Вводные данные'!$F$7,"N",Расчет!CF107)</f>
        <v>N</v>
      </c>
      <c r="CG54" s="264" t="str">
        <f>IF(CG1&gt;'Вводные данные'!$F$7,"N",Расчет!CG107)</f>
        <v>N</v>
      </c>
      <c r="CH54" s="264" t="str">
        <f>IF(CH1&gt;'Вводные данные'!$F$7,"N",Расчет!CH107)</f>
        <v>N</v>
      </c>
      <c r="CI54" s="264" t="str">
        <f>IF(CI1&gt;'Вводные данные'!$F$7,"N",Расчет!CI107)</f>
        <v>N</v>
      </c>
      <c r="CJ54" s="264" t="str">
        <f>IF(CJ1&gt;'Вводные данные'!$F$7,"N",Расчет!CJ107)</f>
        <v>N</v>
      </c>
      <c r="CK54" s="264" t="str">
        <f>IF(CK1&gt;'Вводные данные'!$F$7,"N",Расчет!CK107)</f>
        <v>N</v>
      </c>
      <c r="CL54" s="264" t="str">
        <f>IF(CL1&gt;'Вводные данные'!$F$7,"N",Расчет!CL107)</f>
        <v>N</v>
      </c>
      <c r="CM54" s="264" t="str">
        <f>IF(CM1&gt;'Вводные данные'!$F$7,"N",Расчет!CM107)</f>
        <v>N</v>
      </c>
      <c r="CN54" s="264" t="str">
        <f>IF(CN1&gt;'Вводные данные'!$F$7,"N",Расчет!CN107)</f>
        <v>N</v>
      </c>
      <c r="CO54" s="264" t="str">
        <f>IF(CO1&gt;'Вводные данные'!$F$7,"N",Расчет!CO107)</f>
        <v>N</v>
      </c>
      <c r="CP54" s="264" t="str">
        <f>IF(CP1&gt;'Вводные данные'!$F$7,"N",Расчет!CP107)</f>
        <v>N</v>
      </c>
      <c r="CQ54" s="264" t="str">
        <f>IF(CQ1&gt;'Вводные данные'!$F$7,"N",Расчет!CQ107)</f>
        <v>N</v>
      </c>
      <c r="CR54" s="264" t="str">
        <f>IF(CR1&gt;'Вводные данные'!$F$7,"N",Расчет!CR107)</f>
        <v>N</v>
      </c>
      <c r="CS54" s="264" t="str">
        <f>IF(CS1&gt;'Вводные данные'!$F$7,"N",Расчет!CS107)</f>
        <v>N</v>
      </c>
      <c r="CT54" s="264" t="str">
        <f>IF(CT1&gt;'Вводные данные'!$F$7,"N",Расчет!CT107)</f>
        <v>N</v>
      </c>
      <c r="CU54" s="264" t="str">
        <f>IF(CU1&gt;'Вводные данные'!$F$7,"N",Расчет!CU107)</f>
        <v>N</v>
      </c>
      <c r="CV54" s="264" t="str">
        <f>IF(CV1&gt;'Вводные данные'!$F$7,"N",Расчет!CV107)</f>
        <v>N</v>
      </c>
      <c r="CW54" s="264" t="str">
        <f>IF(CW1&gt;'Вводные данные'!$F$7,"N",Расчет!CW107)</f>
        <v>N</v>
      </c>
      <c r="CX54" s="264" t="str">
        <f>IF(CX1&gt;'Вводные данные'!$F$7,"N",Расчет!CX107)</f>
        <v>N</v>
      </c>
      <c r="CY54" s="264" t="str">
        <f>IF(CY1&gt;'Вводные данные'!$F$7,"N",Расчет!CY107)</f>
        <v>N</v>
      </c>
      <c r="CZ54" s="264" t="str">
        <f>IF(CZ1&gt;'Вводные данные'!$F$7,"N",Расчет!CZ107)</f>
        <v>N</v>
      </c>
      <c r="DA54" s="264" t="str">
        <f>IF(DA1&gt;'Вводные данные'!$F$7,"N",Расчет!DA107)</f>
        <v>N</v>
      </c>
      <c r="DB54" s="264" t="str">
        <f>IF(DB1&gt;'Вводные данные'!$F$7,"N",Расчет!DB107)</f>
        <v>N</v>
      </c>
      <c r="DC54" s="264" t="str">
        <f>IF(DC1&gt;'Вводные данные'!$F$7,"N",Расчет!DC107)</f>
        <v>N</v>
      </c>
      <c r="DD54" s="264" t="str">
        <f>IF(DD1&gt;'Вводные данные'!$F$7,"N",Расчет!DD107)</f>
        <v>N</v>
      </c>
      <c r="DE54" s="264" t="str">
        <f>IF(DE1&gt;'Вводные данные'!$F$7,"N",Расчет!DE107)</f>
        <v>N</v>
      </c>
      <c r="DF54" s="264" t="str">
        <f>IF(DF1&gt;'Вводные данные'!$F$7,"N",Расчет!DF107)</f>
        <v>N</v>
      </c>
      <c r="DG54" s="264" t="str">
        <f>IF(DG1&gt;'Вводные данные'!$F$7,"N",Расчет!DG107)</f>
        <v>N</v>
      </c>
      <c r="DH54" s="264" t="str">
        <f>IF(DH1&gt;'Вводные данные'!$F$7,"N",Расчет!DH107)</f>
        <v>N</v>
      </c>
      <c r="DI54" s="264" t="str">
        <f>IF(DI1&gt;'Вводные данные'!$F$7,"N",Расчет!DI107)</f>
        <v>N</v>
      </c>
      <c r="DJ54" s="264" t="str">
        <f>IF(DJ1&gt;'Вводные данные'!$F$7,"N",Расчет!DJ107)</f>
        <v>N</v>
      </c>
      <c r="DK54" s="264" t="str">
        <f>IF(DK1&gt;'Вводные данные'!$F$7,"N",Расчет!DK107)</f>
        <v>N</v>
      </c>
      <c r="DL54" s="264" t="str">
        <f>IF(DL1&gt;'Вводные данные'!$F$7,"N",Расчет!DL107)</f>
        <v>N</v>
      </c>
      <c r="DM54" s="264" t="str">
        <f>IF(DM1&gt;'Вводные данные'!$F$7,"N",Расчет!DM107)</f>
        <v>N</v>
      </c>
      <c r="DN54" s="264" t="str">
        <f>IF(DN1&gt;'Вводные данные'!$F$7,"N",Расчет!DN107)</f>
        <v>N</v>
      </c>
      <c r="DO54" s="264" t="str">
        <f>IF(DO1&gt;'Вводные данные'!$F$7,"N",Расчет!DO107)</f>
        <v>N</v>
      </c>
      <c r="DP54" s="264" t="str">
        <f>IF(DP1&gt;'Вводные данные'!$F$7,"N",Расчет!DP107)</f>
        <v>N</v>
      </c>
      <c r="DQ54" s="264" t="str">
        <f>IF(DQ1&gt;'Вводные данные'!$F$7,"N",Расчет!DQ107)</f>
        <v>N</v>
      </c>
      <c r="DR54" s="264" t="str">
        <f>IF(DR1&gt;'Вводные данные'!$F$7,"N",Расчет!DR107)</f>
        <v>N</v>
      </c>
      <c r="DS54" s="264" t="str">
        <f>IF(DS1&gt;'Вводные данные'!$F$7,"N",Расчет!DS107)</f>
        <v>N</v>
      </c>
      <c r="DT54" s="264" t="str">
        <f>IF(DT1&gt;'Вводные данные'!$F$7,"N",Расчет!DT107)</f>
        <v>N</v>
      </c>
      <c r="DU54" s="264" t="str">
        <f>IF(DU1&gt;'Вводные данные'!$F$7,"N",Расчет!DU107)</f>
        <v>N</v>
      </c>
      <c r="DV54" s="264" t="str">
        <f>IF(DV1&gt;'Вводные данные'!$F$7,"N",Расчет!DV107)</f>
        <v>N</v>
      </c>
      <c r="DW54" s="264" t="str">
        <f>IF(DW1&gt;'Вводные данные'!$F$7,"N",Расчет!DW107)</f>
        <v>N</v>
      </c>
      <c r="DX54" s="264" t="str">
        <f>IF(DX1&gt;'Вводные данные'!$F$7,"N",Расчет!DX107)</f>
        <v>N</v>
      </c>
      <c r="DY54" s="264" t="str">
        <f>IF(DY1&gt;'Вводные данные'!$F$7,"N",Расчет!DY107)</f>
        <v>N</v>
      </c>
      <c r="DZ54" s="264" t="str">
        <f>IF(DZ1&gt;'Вводные данные'!$F$7,"N",Расчет!DZ107)</f>
        <v>N</v>
      </c>
      <c r="EA54" s="264" t="str">
        <f>IF(EA1&gt;'Вводные данные'!$F$7,"N",Расчет!EA107)</f>
        <v>N</v>
      </c>
      <c r="EB54" s="264" t="str">
        <f>IF(EB1&gt;'Вводные данные'!$F$7,"N",Расчет!EB107)</f>
        <v>N</v>
      </c>
      <c r="EC54" s="264" t="str">
        <f>IF(EC1&gt;'Вводные данные'!$F$7,"N",Расчет!EC107)</f>
        <v>N</v>
      </c>
      <c r="ED54" s="264" t="str">
        <f>IF(ED1&gt;'Вводные данные'!$F$7,"N",Расчет!ED107)</f>
        <v>N</v>
      </c>
      <c r="EE54" s="264" t="str">
        <f>IF(EE1&gt;'Вводные данные'!$F$7,"N",Расчет!EE107)</f>
        <v>N</v>
      </c>
      <c r="EF54" s="264" t="str">
        <f>IF(EF1&gt;'Вводные данные'!$F$7,"N",Расчет!EF107)</f>
        <v>N</v>
      </c>
      <c r="EG54" s="264" t="str">
        <f>IF(EG1&gt;'Вводные данные'!$F$7,"N",Расчет!EG107)</f>
        <v>N</v>
      </c>
      <c r="EH54" s="264" t="str">
        <f>IF(EH1&gt;'Вводные данные'!$F$7,"N",Расчет!EH107)</f>
        <v>N</v>
      </c>
      <c r="EI54" s="264" t="str">
        <f>IF(EI1&gt;'Вводные данные'!$F$7,"N",Расчет!EI107)</f>
        <v>N</v>
      </c>
      <c r="EJ54" s="264" t="str">
        <f>IF(EJ1&gt;'Вводные данные'!$F$7,"N",Расчет!EJ107)</f>
        <v>N</v>
      </c>
      <c r="EK54" s="264" t="str">
        <f>IF(EK1&gt;'Вводные данные'!$F$7,"N",Расчет!EK107)</f>
        <v>N</v>
      </c>
      <c r="EL54" s="264" t="str">
        <f>IF(EL1&gt;'Вводные данные'!$F$7,"N",Расчет!EL107)</f>
        <v>N</v>
      </c>
      <c r="EM54" s="264" t="str">
        <f>IF(EM1&gt;'Вводные данные'!$F$7,"N",Расчет!EM107)</f>
        <v>N</v>
      </c>
      <c r="EN54" s="264" t="str">
        <f>IF(EN1&gt;'Вводные данные'!$F$7,"N",Расчет!EN107)</f>
        <v>N</v>
      </c>
      <c r="EO54" s="264" t="str">
        <f>IF(EO1&gt;'Вводные данные'!$F$7,"N",Расчет!EO107)</f>
        <v>N</v>
      </c>
      <c r="EP54" s="264" t="str">
        <f>IF(EP1&gt;'Вводные данные'!$F$7,"N",Расчет!EP107)</f>
        <v>N</v>
      </c>
      <c r="EQ54" s="264" t="str">
        <f>IF(EQ1&gt;'Вводные данные'!$F$7,"N",Расчет!EQ107)</f>
        <v>N</v>
      </c>
      <c r="ER54" s="264" t="str">
        <f>IF(ER1&gt;'Вводные данные'!$F$7,"N",Расчет!ER107)</f>
        <v>N</v>
      </c>
      <c r="ES54" s="264" t="str">
        <f>IF(ES1&gt;'Вводные данные'!$F$7,"N",Расчет!ES107)</f>
        <v>N</v>
      </c>
      <c r="ET54" s="264" t="str">
        <f>IF(ET1&gt;'Вводные данные'!$F$7,"N",Расчет!ET107)</f>
        <v>N</v>
      </c>
      <c r="EU54" s="264" t="str">
        <f>IF(EU1&gt;'Вводные данные'!$F$7,"N",Расчет!EU107)</f>
        <v>N</v>
      </c>
      <c r="EV54" s="264" t="str">
        <f>IF(EV1&gt;'Вводные данные'!$F$7,"N",Расчет!EV107)</f>
        <v>N</v>
      </c>
      <c r="EW54" s="264" t="str">
        <f>IF(EW1&gt;'Вводные данные'!$F$7,"N",Расчет!EW107)</f>
        <v>N</v>
      </c>
    </row>
    <row r="55" spans="2:153" ht="15" customHeight="1" thickBot="1" x14ac:dyDescent="0.3">
      <c r="B55" s="347" t="s">
        <v>487</v>
      </c>
      <c r="C55" s="249">
        <f t="shared" si="5"/>
        <v>246437.25970400721</v>
      </c>
      <c r="D55" s="249">
        <f>Расчет!D25</f>
        <v>0</v>
      </c>
      <c r="E55" s="249">
        <f>IF(E1&gt;'Вводные данные'!$F$7,"N",Расчет!E25)</f>
        <v>0</v>
      </c>
      <c r="F55" s="249">
        <f>IF(F1&gt;'Вводные данные'!$F$7,"N",Расчет!F25)</f>
        <v>0</v>
      </c>
      <c r="G55" s="249">
        <f>IF(G1&gt;'Вводные данные'!$F$7,"N",Расчет!G25)</f>
        <v>0</v>
      </c>
      <c r="H55" s="249">
        <f>IF(H1&gt;'Вводные данные'!$F$7,"N",Расчет!H25)</f>
        <v>0</v>
      </c>
      <c r="I55" s="249">
        <f>IF(I1&gt;'Вводные данные'!$F$7,"N",Расчет!I25)</f>
        <v>0</v>
      </c>
      <c r="J55" s="249">
        <f>IF(J1&gt;'Вводные данные'!$F$7,"N",Расчет!J25)</f>
        <v>0</v>
      </c>
      <c r="K55" s="249">
        <f>IF(K1&gt;'Вводные данные'!$F$7,"N",Расчет!K25)</f>
        <v>2887.0610341406982</v>
      </c>
      <c r="L55" s="249">
        <f>IF(L1&gt;'Вводные данные'!$F$7,"N",Расчет!L25)</f>
        <v>4440.0156676758716</v>
      </c>
      <c r="M55" s="264">
        <f>IF(M1&gt;'Вводные данные'!$F$7,"N",Расчет!M25)</f>
        <v>5992.9703012110476</v>
      </c>
      <c r="N55" s="264">
        <f>IF(N1&gt;'Вводные данные'!$F$7,"N",Расчет!N25)</f>
        <v>9098.8795682813961</v>
      </c>
      <c r="O55" s="264">
        <f>IF(O1&gt;'Вводные данные'!$F$7,"N",Расчет!O25)</f>
        <v>13757.743468886922</v>
      </c>
      <c r="P55" s="264">
        <f>IF(P1&gt;'Вводные данные'!$F$7,"N",Расчет!P25)</f>
        <v>18416.607369492442</v>
      </c>
      <c r="Q55" s="264">
        <f>IF(Q1&gt;'Вводные данные'!$F$7,"N",Расчет!Q25)</f>
        <v>23159.846270097958</v>
      </c>
      <c r="R55" s="264">
        <f>IF(R1&gt;'Вводные данные'!$F$7,"N",Расчет!R25)</f>
        <v>27903.085170703485</v>
      </c>
      <c r="S55" s="264">
        <f>IF(S1&gt;'Вводные данные'!$F$7,"N",Расчет!S25)</f>
        <v>27987.460170703485</v>
      </c>
      <c r="T55" s="264">
        <f>IF(T1&gt;'Вводные данные'!$F$7,"N",Расчет!T25)</f>
        <v>28071.835170703485</v>
      </c>
      <c r="U55" s="264">
        <f>IF(U1&gt;'Вводные данные'!$F$7,"N",Расчет!U25)</f>
        <v>28156.210170703485</v>
      </c>
      <c r="V55" s="264">
        <f>IF(V1&gt;'Вводные данные'!$F$7,"N",Расчет!V25)</f>
        <v>28240.585170703485</v>
      </c>
      <c r="W55" s="264">
        <f>IF(W1&gt;'Вводные данные'!$F$7,"N",Расчет!W25)</f>
        <v>28324.960170703485</v>
      </c>
      <c r="X55" s="264" t="str">
        <f>IF(X1&gt;'Вводные данные'!$F$7,"N",Расчет!X25)</f>
        <v>N</v>
      </c>
      <c r="Y55" s="264" t="str">
        <f>IF(Y1&gt;'Вводные данные'!$F$7,"N",Расчет!Y25)</f>
        <v>N</v>
      </c>
      <c r="Z55" s="264" t="str">
        <f>IF(Z1&gt;'Вводные данные'!$F$7,"N",Расчет!Z25)</f>
        <v>N</v>
      </c>
      <c r="AA55" s="264" t="str">
        <f>IF(AA1&gt;'Вводные данные'!$F$7,"N",Расчет!AA25)</f>
        <v>N</v>
      </c>
      <c r="AB55" s="264" t="str">
        <f>IF(AB1&gt;'Вводные данные'!$F$7,"N",Расчет!AB25)</f>
        <v>N</v>
      </c>
      <c r="AC55" s="264" t="str">
        <f>IF(AC1&gt;'Вводные данные'!$F$7,"N",Расчет!AC25)</f>
        <v>N</v>
      </c>
      <c r="AD55" s="264" t="str">
        <f>IF(AD1&gt;'Вводные данные'!$F$7,"N",Расчет!AD25)</f>
        <v>N</v>
      </c>
      <c r="AE55" s="264" t="str">
        <f>IF(AE1&gt;'Вводные данные'!$F$7,"N",Расчет!AE25)</f>
        <v>N</v>
      </c>
      <c r="AF55" s="264" t="str">
        <f>IF(AF1&gt;'Вводные данные'!$F$7,"N",Расчет!AF25)</f>
        <v>N</v>
      </c>
      <c r="AG55" s="264" t="str">
        <f>IF(AG1&gt;'Вводные данные'!$F$7,"N",Расчет!AG25)</f>
        <v>N</v>
      </c>
      <c r="AH55" s="264" t="str">
        <f>IF(AH1&gt;'Вводные данные'!$F$7,"N",Расчет!AH25)</f>
        <v>N</v>
      </c>
      <c r="AI55" s="264" t="str">
        <f>IF(AI1&gt;'Вводные данные'!$F$7,"N",Расчет!AI25)</f>
        <v>N</v>
      </c>
      <c r="AJ55" s="264" t="str">
        <f>IF(AJ1&gt;'Вводные данные'!$F$7,"N",Расчет!AJ25)</f>
        <v>N</v>
      </c>
      <c r="AK55" s="264" t="str">
        <f>IF(AK1&gt;'Вводные данные'!$F$7,"N",Расчет!AK25)</f>
        <v>N</v>
      </c>
      <c r="AL55" s="264" t="str">
        <f>IF(AL1&gt;'Вводные данные'!$F$7,"N",Расчет!AL25)</f>
        <v>N</v>
      </c>
      <c r="AM55" s="264" t="str">
        <f>IF(AM1&gt;'Вводные данные'!$F$7,"N",Расчет!AM25)</f>
        <v>N</v>
      </c>
      <c r="AN55" s="264" t="str">
        <f>IF(AN1&gt;'Вводные данные'!$F$7,"N",Расчет!AN25)</f>
        <v>N</v>
      </c>
      <c r="AO55" s="264" t="str">
        <f>IF(AO1&gt;'Вводные данные'!$F$7,"N",Расчет!AO25)</f>
        <v>N</v>
      </c>
      <c r="AP55" s="264" t="str">
        <f>IF(AP1&gt;'Вводные данные'!$F$7,"N",Расчет!AP25)</f>
        <v>N</v>
      </c>
      <c r="AQ55" s="264" t="str">
        <f>IF(AQ1&gt;'Вводные данные'!$F$7,"N",Расчет!AQ25)</f>
        <v>N</v>
      </c>
      <c r="AR55" s="264" t="str">
        <f>IF(AR1&gt;'Вводные данные'!$F$7,"N",Расчет!AR25)</f>
        <v>N</v>
      </c>
      <c r="AS55" s="264" t="str">
        <f>IF(AS1&gt;'Вводные данные'!$F$7,"N",Расчет!AS25)</f>
        <v>N</v>
      </c>
      <c r="AT55" s="264" t="str">
        <f>IF(AT1&gt;'Вводные данные'!$F$7,"N",Расчет!AT25)</f>
        <v>N</v>
      </c>
      <c r="AU55" s="264" t="str">
        <f>IF(AU1&gt;'Вводные данные'!$F$7,"N",Расчет!AU25)</f>
        <v>N</v>
      </c>
      <c r="AV55" s="264" t="str">
        <f>IF(AV1&gt;'Вводные данные'!$F$7,"N",Расчет!AV25)</f>
        <v>N</v>
      </c>
      <c r="AW55" s="264" t="str">
        <f>IF(AW1&gt;'Вводные данные'!$F$7,"N",Расчет!AW25)</f>
        <v>N</v>
      </c>
      <c r="AX55" s="264" t="str">
        <f>IF(AX1&gt;'Вводные данные'!$F$7,"N",Расчет!AX25)</f>
        <v>N</v>
      </c>
      <c r="AY55" s="264" t="str">
        <f>IF(AY1&gt;'Вводные данные'!$F$7,"N",Расчет!AY25)</f>
        <v>N</v>
      </c>
      <c r="AZ55" s="264" t="str">
        <f>IF(AZ1&gt;'Вводные данные'!$F$7,"N",Расчет!AZ25)</f>
        <v>N</v>
      </c>
      <c r="BA55" s="264" t="str">
        <f>IF(BA1&gt;'Вводные данные'!$F$7,"N",Расчет!BA25)</f>
        <v>N</v>
      </c>
      <c r="BB55" s="264" t="str">
        <f>IF(BB1&gt;'Вводные данные'!$F$7,"N",Расчет!BB25)</f>
        <v>N</v>
      </c>
      <c r="BC55" s="264" t="str">
        <f>IF(BC1&gt;'Вводные данные'!$F$7,"N",Расчет!BC25)</f>
        <v>N</v>
      </c>
      <c r="BD55" s="264" t="str">
        <f>IF(BD1&gt;'Вводные данные'!$F$7,"N",Расчет!BD25)</f>
        <v>N</v>
      </c>
      <c r="BE55" s="264" t="str">
        <f>IF(BE1&gt;'Вводные данные'!$F$7,"N",Расчет!BE25)</f>
        <v>N</v>
      </c>
      <c r="BF55" s="264" t="str">
        <f>IF(BF1&gt;'Вводные данные'!$F$7,"N",Расчет!BF25)</f>
        <v>N</v>
      </c>
      <c r="BG55" s="264" t="str">
        <f>IF(BG1&gt;'Вводные данные'!$F$7,"N",Расчет!BG25)</f>
        <v>N</v>
      </c>
      <c r="BH55" s="264" t="str">
        <f>IF(BH1&gt;'Вводные данные'!$F$7,"N",Расчет!BH25)</f>
        <v>N</v>
      </c>
      <c r="BI55" s="264" t="str">
        <f>IF(BI1&gt;'Вводные данные'!$F$7,"N",Расчет!BI25)</f>
        <v>N</v>
      </c>
      <c r="BJ55" s="264" t="str">
        <f>IF(BJ1&gt;'Вводные данные'!$F$7,"N",Расчет!BJ25)</f>
        <v>N</v>
      </c>
      <c r="BK55" s="264" t="str">
        <f>IF(BK1&gt;'Вводные данные'!$F$7,"N",Расчет!BK25)</f>
        <v>N</v>
      </c>
      <c r="BL55" s="264" t="str">
        <f>IF(BL1&gt;'Вводные данные'!$F$7,"N",Расчет!BL25)</f>
        <v>N</v>
      </c>
      <c r="BM55" s="264" t="str">
        <f>IF(BM1&gt;'Вводные данные'!$F$7,"N",Расчет!BM25)</f>
        <v>N</v>
      </c>
      <c r="BN55" s="264" t="str">
        <f>IF(BN1&gt;'Вводные данные'!$F$7,"N",Расчет!BN25)</f>
        <v>N</v>
      </c>
      <c r="BO55" s="264" t="str">
        <f>IF(BO1&gt;'Вводные данные'!$F$7,"N",Расчет!BO25)</f>
        <v>N</v>
      </c>
      <c r="BP55" s="264" t="str">
        <f>IF(BP1&gt;'Вводные данные'!$F$7,"N",Расчет!BP25)</f>
        <v>N</v>
      </c>
      <c r="BQ55" s="264" t="str">
        <f>IF(BQ1&gt;'Вводные данные'!$F$7,"N",Расчет!BQ25)</f>
        <v>N</v>
      </c>
      <c r="BR55" s="264" t="str">
        <f>IF(BR1&gt;'Вводные данные'!$F$7,"N",Расчет!BR25)</f>
        <v>N</v>
      </c>
      <c r="BS55" s="264" t="str">
        <f>IF(BS1&gt;'Вводные данные'!$F$7,"N",Расчет!BS25)</f>
        <v>N</v>
      </c>
      <c r="BT55" s="264" t="str">
        <f>IF(BT1&gt;'Вводные данные'!$F$7,"N",Расчет!BT25)</f>
        <v>N</v>
      </c>
      <c r="BU55" s="264" t="str">
        <f>IF(BU1&gt;'Вводные данные'!$F$7,"N",Расчет!BU25)</f>
        <v>N</v>
      </c>
      <c r="BV55" s="264" t="str">
        <f>IF(BV1&gt;'Вводные данные'!$F$7,"N",Расчет!BV25)</f>
        <v>N</v>
      </c>
      <c r="BW55" s="264" t="str">
        <f>IF(BW1&gt;'Вводные данные'!$F$7,"N",Расчет!BW25)</f>
        <v>N</v>
      </c>
      <c r="BX55" s="264" t="str">
        <f>IF(BX1&gt;'Вводные данные'!$F$7,"N",Расчет!BX25)</f>
        <v>N</v>
      </c>
      <c r="BY55" s="264" t="str">
        <f>IF(BY1&gt;'Вводные данные'!$F$7,"N",Расчет!BY25)</f>
        <v>N</v>
      </c>
      <c r="BZ55" s="264" t="str">
        <f>IF(BZ1&gt;'Вводные данные'!$F$7,"N",Расчет!BZ25)</f>
        <v>N</v>
      </c>
      <c r="CA55" s="264" t="str">
        <f>IF(CA1&gt;'Вводные данные'!$F$7,"N",Расчет!CA25)</f>
        <v>N</v>
      </c>
      <c r="CB55" s="264" t="str">
        <f>IF(CB1&gt;'Вводные данные'!$F$7,"N",Расчет!CB25)</f>
        <v>N</v>
      </c>
      <c r="CC55" s="264" t="str">
        <f>IF(CC1&gt;'Вводные данные'!$F$7,"N",Расчет!CC25)</f>
        <v>N</v>
      </c>
      <c r="CD55" s="264" t="str">
        <f>IF(CD1&gt;'Вводные данные'!$F$7,"N",Расчет!CD25)</f>
        <v>N</v>
      </c>
      <c r="CE55" s="264" t="str">
        <f>IF(CE1&gt;'Вводные данные'!$F$7,"N",Расчет!CE25)</f>
        <v>N</v>
      </c>
      <c r="CF55" s="264" t="str">
        <f>IF(CF1&gt;'Вводные данные'!$F$7,"N",Расчет!CF25)</f>
        <v>N</v>
      </c>
      <c r="CG55" s="264" t="str">
        <f>IF(CG1&gt;'Вводные данные'!$F$7,"N",Расчет!CG25)</f>
        <v>N</v>
      </c>
      <c r="CH55" s="264" t="str">
        <f>IF(CH1&gt;'Вводные данные'!$F$7,"N",Расчет!CH25)</f>
        <v>N</v>
      </c>
      <c r="CI55" s="264" t="str">
        <f>IF(CI1&gt;'Вводные данные'!$F$7,"N",Расчет!CI25)</f>
        <v>N</v>
      </c>
      <c r="CJ55" s="264" t="str">
        <f>IF(CJ1&gt;'Вводные данные'!$F$7,"N",Расчет!CJ25)</f>
        <v>N</v>
      </c>
      <c r="CK55" s="264" t="str">
        <f>IF(CK1&gt;'Вводные данные'!$F$7,"N",Расчет!CK25)</f>
        <v>N</v>
      </c>
      <c r="CL55" s="264" t="str">
        <f>IF(CL1&gt;'Вводные данные'!$F$7,"N",Расчет!CL25)</f>
        <v>N</v>
      </c>
      <c r="CM55" s="264" t="str">
        <f>IF(CM1&gt;'Вводные данные'!$F$7,"N",Расчет!CM25)</f>
        <v>N</v>
      </c>
      <c r="CN55" s="264" t="str">
        <f>IF(CN1&gt;'Вводные данные'!$F$7,"N",Расчет!CN25)</f>
        <v>N</v>
      </c>
      <c r="CO55" s="264" t="str">
        <f>IF(CO1&gt;'Вводные данные'!$F$7,"N",Расчет!CO25)</f>
        <v>N</v>
      </c>
      <c r="CP55" s="264" t="str">
        <f>IF(CP1&gt;'Вводные данные'!$F$7,"N",Расчет!CP25)</f>
        <v>N</v>
      </c>
      <c r="CQ55" s="264" t="str">
        <f>IF(CQ1&gt;'Вводные данные'!$F$7,"N",Расчет!CQ25)</f>
        <v>N</v>
      </c>
      <c r="CR55" s="264" t="str">
        <f>IF(CR1&gt;'Вводные данные'!$F$7,"N",Расчет!CR25)</f>
        <v>N</v>
      </c>
      <c r="CS55" s="264" t="str">
        <f>IF(CS1&gt;'Вводные данные'!$F$7,"N",Расчет!CS25)</f>
        <v>N</v>
      </c>
      <c r="CT55" s="264" t="str">
        <f>IF(CT1&gt;'Вводные данные'!$F$7,"N",Расчет!CT25)</f>
        <v>N</v>
      </c>
      <c r="CU55" s="264" t="str">
        <f>IF(CU1&gt;'Вводные данные'!$F$7,"N",Расчет!CU25)</f>
        <v>N</v>
      </c>
      <c r="CV55" s="264" t="str">
        <f>IF(CV1&gt;'Вводные данные'!$F$7,"N",Расчет!CV25)</f>
        <v>N</v>
      </c>
      <c r="CW55" s="264" t="str">
        <f>IF(CW1&gt;'Вводные данные'!$F$7,"N",Расчет!CW25)</f>
        <v>N</v>
      </c>
      <c r="CX55" s="264" t="str">
        <f>IF(CX1&gt;'Вводные данные'!$F$7,"N",Расчет!CX25)</f>
        <v>N</v>
      </c>
      <c r="CY55" s="264" t="str">
        <f>IF(CY1&gt;'Вводные данные'!$F$7,"N",Расчет!CY25)</f>
        <v>N</v>
      </c>
      <c r="CZ55" s="264" t="str">
        <f>IF(CZ1&gt;'Вводные данные'!$F$7,"N",Расчет!CZ25)</f>
        <v>N</v>
      </c>
      <c r="DA55" s="264" t="str">
        <f>IF(DA1&gt;'Вводные данные'!$F$7,"N",Расчет!DA25)</f>
        <v>N</v>
      </c>
      <c r="DB55" s="264" t="str">
        <f>IF(DB1&gt;'Вводные данные'!$F$7,"N",Расчет!DB25)</f>
        <v>N</v>
      </c>
      <c r="DC55" s="264" t="str">
        <f>IF(DC1&gt;'Вводные данные'!$F$7,"N",Расчет!DC25)</f>
        <v>N</v>
      </c>
      <c r="DD55" s="264" t="str">
        <f>IF(DD1&gt;'Вводные данные'!$F$7,"N",Расчет!DD25)</f>
        <v>N</v>
      </c>
      <c r="DE55" s="264" t="str">
        <f>IF(DE1&gt;'Вводные данные'!$F$7,"N",Расчет!DE25)</f>
        <v>N</v>
      </c>
      <c r="DF55" s="264" t="str">
        <f>IF(DF1&gt;'Вводные данные'!$F$7,"N",Расчет!DF25)</f>
        <v>N</v>
      </c>
      <c r="DG55" s="264" t="str">
        <f>IF(DG1&gt;'Вводные данные'!$F$7,"N",Расчет!DG25)</f>
        <v>N</v>
      </c>
      <c r="DH55" s="264" t="str">
        <f>IF(DH1&gt;'Вводные данные'!$F$7,"N",Расчет!DH25)</f>
        <v>N</v>
      </c>
      <c r="DI55" s="264" t="str">
        <f>IF(DI1&gt;'Вводные данные'!$F$7,"N",Расчет!DI25)</f>
        <v>N</v>
      </c>
      <c r="DJ55" s="264" t="str">
        <f>IF(DJ1&gt;'Вводные данные'!$F$7,"N",Расчет!DJ25)</f>
        <v>N</v>
      </c>
      <c r="DK55" s="264" t="str">
        <f>IF(DK1&gt;'Вводные данные'!$F$7,"N",Расчет!DK25)</f>
        <v>N</v>
      </c>
      <c r="DL55" s="264" t="str">
        <f>IF(DL1&gt;'Вводные данные'!$F$7,"N",Расчет!DL25)</f>
        <v>N</v>
      </c>
      <c r="DM55" s="264" t="str">
        <f>IF(DM1&gt;'Вводные данные'!$F$7,"N",Расчет!DM25)</f>
        <v>N</v>
      </c>
      <c r="DN55" s="264" t="str">
        <f>IF(DN1&gt;'Вводные данные'!$F$7,"N",Расчет!DN25)</f>
        <v>N</v>
      </c>
      <c r="DO55" s="264" t="str">
        <f>IF(DO1&gt;'Вводные данные'!$F$7,"N",Расчет!DO25)</f>
        <v>N</v>
      </c>
      <c r="DP55" s="264" t="str">
        <f>IF(DP1&gt;'Вводные данные'!$F$7,"N",Расчет!DP25)</f>
        <v>N</v>
      </c>
      <c r="DQ55" s="264" t="str">
        <f>IF(DQ1&gt;'Вводные данные'!$F$7,"N",Расчет!DQ25)</f>
        <v>N</v>
      </c>
      <c r="DR55" s="264" t="str">
        <f>IF(DR1&gt;'Вводные данные'!$F$7,"N",Расчет!DR25)</f>
        <v>N</v>
      </c>
      <c r="DS55" s="264" t="str">
        <f>IF(DS1&gt;'Вводные данные'!$F$7,"N",Расчет!DS25)</f>
        <v>N</v>
      </c>
      <c r="DT55" s="264" t="str">
        <f>IF(DT1&gt;'Вводные данные'!$F$7,"N",Расчет!DT25)</f>
        <v>N</v>
      </c>
      <c r="DU55" s="264" t="str">
        <f>IF(DU1&gt;'Вводные данные'!$F$7,"N",Расчет!DU25)</f>
        <v>N</v>
      </c>
      <c r="DV55" s="264" t="str">
        <f>IF(DV1&gt;'Вводные данные'!$F$7,"N",Расчет!DV25)</f>
        <v>N</v>
      </c>
      <c r="DW55" s="264" t="str">
        <f>IF(DW1&gt;'Вводные данные'!$F$7,"N",Расчет!DW25)</f>
        <v>N</v>
      </c>
      <c r="DX55" s="264" t="str">
        <f>IF(DX1&gt;'Вводные данные'!$F$7,"N",Расчет!DX25)</f>
        <v>N</v>
      </c>
      <c r="DY55" s="264" t="str">
        <f>IF(DY1&gt;'Вводные данные'!$F$7,"N",Расчет!DY25)</f>
        <v>N</v>
      </c>
      <c r="DZ55" s="264" t="str">
        <f>IF(DZ1&gt;'Вводные данные'!$F$7,"N",Расчет!DZ25)</f>
        <v>N</v>
      </c>
      <c r="EA55" s="264" t="str">
        <f>IF(EA1&gt;'Вводные данные'!$F$7,"N",Расчет!EA25)</f>
        <v>N</v>
      </c>
      <c r="EB55" s="264" t="str">
        <f>IF(EB1&gt;'Вводные данные'!$F$7,"N",Расчет!EB25)</f>
        <v>N</v>
      </c>
      <c r="EC55" s="264" t="str">
        <f>IF(EC1&gt;'Вводные данные'!$F$7,"N",Расчет!EC25)</f>
        <v>N</v>
      </c>
      <c r="ED55" s="264" t="str">
        <f>IF(ED1&gt;'Вводные данные'!$F$7,"N",Расчет!ED25)</f>
        <v>N</v>
      </c>
      <c r="EE55" s="264" t="str">
        <f>IF(EE1&gt;'Вводные данные'!$F$7,"N",Расчет!EE25)</f>
        <v>N</v>
      </c>
      <c r="EF55" s="264" t="str">
        <f>IF(EF1&gt;'Вводные данные'!$F$7,"N",Расчет!EF25)</f>
        <v>N</v>
      </c>
      <c r="EG55" s="264" t="str">
        <f>IF(EG1&gt;'Вводные данные'!$F$7,"N",Расчет!EG25)</f>
        <v>N</v>
      </c>
      <c r="EH55" s="264" t="str">
        <f>IF(EH1&gt;'Вводные данные'!$F$7,"N",Расчет!EH25)</f>
        <v>N</v>
      </c>
      <c r="EI55" s="264" t="str">
        <f>IF(EI1&gt;'Вводные данные'!$F$7,"N",Расчет!EI25)</f>
        <v>N</v>
      </c>
      <c r="EJ55" s="264" t="str">
        <f>IF(EJ1&gt;'Вводные данные'!$F$7,"N",Расчет!EJ25)</f>
        <v>N</v>
      </c>
      <c r="EK55" s="264" t="str">
        <f>IF(EK1&gt;'Вводные данные'!$F$7,"N",Расчет!EK25)</f>
        <v>N</v>
      </c>
      <c r="EL55" s="264" t="str">
        <f>IF(EL1&gt;'Вводные данные'!$F$7,"N",Расчет!EL25)</f>
        <v>N</v>
      </c>
      <c r="EM55" s="264" t="str">
        <f>IF(EM1&gt;'Вводные данные'!$F$7,"N",Расчет!EM25)</f>
        <v>N</v>
      </c>
      <c r="EN55" s="264" t="str">
        <f>IF(EN1&gt;'Вводные данные'!$F$7,"N",Расчет!EN25)</f>
        <v>N</v>
      </c>
      <c r="EO55" s="264" t="str">
        <f>IF(EO1&gt;'Вводные данные'!$F$7,"N",Расчет!EO25)</f>
        <v>N</v>
      </c>
      <c r="EP55" s="264" t="str">
        <f>IF(EP1&gt;'Вводные данные'!$F$7,"N",Расчет!EP25)</f>
        <v>N</v>
      </c>
      <c r="EQ55" s="264" t="str">
        <f>IF(EQ1&gt;'Вводные данные'!$F$7,"N",Расчет!EQ25)</f>
        <v>N</v>
      </c>
      <c r="ER55" s="264" t="str">
        <f>IF(ER1&gt;'Вводные данные'!$F$7,"N",Расчет!ER25)</f>
        <v>N</v>
      </c>
      <c r="ES55" s="264" t="str">
        <f>IF(ES1&gt;'Вводные данные'!$F$7,"N",Расчет!ES25)</f>
        <v>N</v>
      </c>
      <c r="ET55" s="264" t="str">
        <f>IF(ET1&gt;'Вводные данные'!$F$7,"N",Расчет!ET25)</f>
        <v>N</v>
      </c>
      <c r="EU55" s="264" t="str">
        <f>IF(EU1&gt;'Вводные данные'!$F$7,"N",Расчет!EU25)</f>
        <v>N</v>
      </c>
      <c r="EV55" s="264" t="str">
        <f>IF(EV1&gt;'Вводные данные'!$F$7,"N",Расчет!EV25)</f>
        <v>N</v>
      </c>
      <c r="EW55" s="264" t="str">
        <f>IF(EW1&gt;'Вводные данные'!$F$7,"N",Расчет!EW25)</f>
        <v>N</v>
      </c>
    </row>
    <row r="56" spans="2:153" ht="15.75" x14ac:dyDescent="0.25">
      <c r="B56" s="276" t="s">
        <v>503</v>
      </c>
      <c r="C56" s="283">
        <f t="shared" si="5"/>
        <v>1158367.1164125465</v>
      </c>
      <c r="D56" s="283">
        <f>D32-D36</f>
        <v>-3750</v>
      </c>
      <c r="E56" s="246">
        <f>IF(E1&gt;'Вводные данные'!$F$7,"N",(E32-E36))</f>
        <v>-3750</v>
      </c>
      <c r="F56" s="246">
        <f>IF(F1&gt;'Вводные данные'!$F$7,"N",(F32-F36))</f>
        <v>-3750</v>
      </c>
      <c r="G56" s="246">
        <f>IF(G1&gt;'Вводные данные'!$F$7,"N",(G32-G36))</f>
        <v>-3750</v>
      </c>
      <c r="H56" s="246">
        <f>IF(H1&gt;'Вводные данные'!$F$7,"N",(H32-H36))</f>
        <v>-3750</v>
      </c>
      <c r="I56" s="246">
        <f>IF(I1&gt;'Вводные данные'!$F$7,"N",(I32-I36))</f>
        <v>-3750</v>
      </c>
      <c r="J56" s="246">
        <f>IF(J1&gt;'Вводные данные'!$F$7,"N",(J32-J36))</f>
        <v>11936.410439749239</v>
      </c>
      <c r="K56" s="246">
        <f>IF(K1&gt;'Вводные данные'!$F$7,"N",(K32-K36))</f>
        <v>24735.759845357781</v>
      </c>
      <c r="L56" s="246">
        <f>IF(L1&gt;'Вводные данные'!$F$7,"N",(L32-L36))</f>
        <v>31026.010431697225</v>
      </c>
      <c r="M56" s="263">
        <f>IF(M1&gt;'Вводные данные'!$F$7,"N",(M32-M36))</f>
        <v>37316.261018036661</v>
      </c>
      <c r="N56" s="263">
        <f>IF(N1&gt;'Вводные данные'!$F$7,"N",(N32-N36))</f>
        <v>49896.762190715563</v>
      </c>
      <c r="O56" s="263">
        <f>IF(O1&gt;'Вводные данные'!$F$7,"N",(O32-O36))</f>
        <v>68767.513949733882</v>
      </c>
      <c r="P56" s="263">
        <f>IF(P1&gt;'Вводные данные'!$F$7,"N",(P32-P36))</f>
        <v>87638.265708752224</v>
      </c>
      <c r="Q56" s="263">
        <f>IF(Q1&gt;'Вводные данные'!$F$7,"N",(Q32-Q36))</f>
        <v>106893.39246777057</v>
      </c>
      <c r="R56" s="263">
        <f>IF(R1&gt;'Вводные данные'!$F$7,"N",(R32-R36))</f>
        <v>126148.51922678889</v>
      </c>
      <c r="S56" s="263">
        <f>IF(S1&gt;'Вводные данные'!$F$7,"N",(S32-S36))</f>
        <v>126532.89422678889</v>
      </c>
      <c r="T56" s="263">
        <f>IF(T1&gt;'Вводные данные'!$F$7,"N",(T32-T36))</f>
        <v>126917.26922678889</v>
      </c>
      <c r="U56" s="263">
        <f>IF(U1&gt;'Вводные данные'!$F$7,"N",(U32-U36))</f>
        <v>127301.64422678889</v>
      </c>
      <c r="V56" s="263">
        <f>IF(V1&gt;'Вводные данные'!$F$7,"N",(V32-V36))</f>
        <v>127686.01922678889</v>
      </c>
      <c r="W56" s="263">
        <f>IF(W1&gt;'Вводные данные'!$F$7,"N",(W32-W36))</f>
        <v>128070.39422678889</v>
      </c>
      <c r="X56" s="263" t="str">
        <f>IF(X1&gt;'Вводные данные'!$F$7,"N",(X32-X36))</f>
        <v>N</v>
      </c>
      <c r="Y56" s="263" t="str">
        <f>IF(Y1&gt;'Вводные данные'!$F$7,"N",(Y32-Y36))</f>
        <v>N</v>
      </c>
      <c r="Z56" s="263" t="str">
        <f>IF(Z1&gt;'Вводные данные'!$F$7,"N",(Z32-Z36))</f>
        <v>N</v>
      </c>
      <c r="AA56" s="263" t="str">
        <f>IF(AA1&gt;'Вводные данные'!$F$7,"N",(AA32-AA36))</f>
        <v>N</v>
      </c>
      <c r="AB56" s="263" t="str">
        <f>IF(AB1&gt;'Вводные данные'!$F$7,"N",(AB32-AB36))</f>
        <v>N</v>
      </c>
      <c r="AC56" s="263" t="str">
        <f>IF(AC1&gt;'Вводные данные'!$F$7,"N",(AC32-AC36))</f>
        <v>N</v>
      </c>
      <c r="AD56" s="263" t="str">
        <f>IF(AD1&gt;'Вводные данные'!$F$7,"N",(AD32-AD36))</f>
        <v>N</v>
      </c>
      <c r="AE56" s="263" t="str">
        <f>IF(AE1&gt;'Вводные данные'!$F$7,"N",(AE32-AE36))</f>
        <v>N</v>
      </c>
      <c r="AF56" s="263" t="str">
        <f>IF(AF1&gt;'Вводные данные'!$F$7,"N",(AF32-AF36))</f>
        <v>N</v>
      </c>
      <c r="AG56" s="263" t="str">
        <f>IF(AG1&gt;'Вводные данные'!$F$7,"N",(AG32-AG36))</f>
        <v>N</v>
      </c>
      <c r="AH56" s="263" t="str">
        <f>IF(AH1&gt;'Вводные данные'!$F$7,"N",(AH32-AH36))</f>
        <v>N</v>
      </c>
      <c r="AI56" s="263" t="str">
        <f>IF(AI1&gt;'Вводные данные'!$F$7,"N",(AI32-AI36))</f>
        <v>N</v>
      </c>
      <c r="AJ56" s="263" t="str">
        <f>IF(AJ1&gt;'Вводные данные'!$F$7,"N",(AJ32-AJ36))</f>
        <v>N</v>
      </c>
      <c r="AK56" s="263" t="str">
        <f>IF(AK1&gt;'Вводные данные'!$F$7,"N",(AK32-AK36))</f>
        <v>N</v>
      </c>
      <c r="AL56" s="263" t="str">
        <f>IF(AL1&gt;'Вводные данные'!$F$7,"N",(AL32-AL36))</f>
        <v>N</v>
      </c>
      <c r="AM56" s="263" t="str">
        <f>IF(AM1&gt;'Вводные данные'!$F$7,"N",(AM32-AM36))</f>
        <v>N</v>
      </c>
      <c r="AN56" s="263" t="str">
        <f>IF(AN1&gt;'Вводные данные'!$F$7,"N",(AN32-AN36))</f>
        <v>N</v>
      </c>
      <c r="AO56" s="263" t="str">
        <f>IF(AO1&gt;'Вводные данные'!$F$7,"N",(AO32-AO36))</f>
        <v>N</v>
      </c>
      <c r="AP56" s="263" t="str">
        <f>IF(AP1&gt;'Вводные данные'!$F$7,"N",(AP32-AP36))</f>
        <v>N</v>
      </c>
      <c r="AQ56" s="263" t="str">
        <f>IF(AQ1&gt;'Вводные данные'!$F$7,"N",(AQ32-AQ36))</f>
        <v>N</v>
      </c>
      <c r="AR56" s="263" t="str">
        <f>IF(AR1&gt;'Вводные данные'!$F$7,"N",(AR32-AR36))</f>
        <v>N</v>
      </c>
      <c r="AS56" s="263" t="str">
        <f>IF(AS1&gt;'Вводные данные'!$F$7,"N",(AS32-AS36))</f>
        <v>N</v>
      </c>
      <c r="AT56" s="263" t="str">
        <f>IF(AT1&gt;'Вводные данные'!$F$7,"N",(AT32-AT36))</f>
        <v>N</v>
      </c>
      <c r="AU56" s="263" t="str">
        <f>IF(AU1&gt;'Вводные данные'!$F$7,"N",(AU32-AU36))</f>
        <v>N</v>
      </c>
      <c r="AV56" s="263" t="str">
        <f>IF(AV1&gt;'Вводные данные'!$F$7,"N",(AV32-AV36))</f>
        <v>N</v>
      </c>
      <c r="AW56" s="263" t="str">
        <f>IF(AW1&gt;'Вводные данные'!$F$7,"N",(AW32-AW36))</f>
        <v>N</v>
      </c>
      <c r="AX56" s="263" t="str">
        <f>IF(AX1&gt;'Вводные данные'!$F$7,"N",(AX32-AX36))</f>
        <v>N</v>
      </c>
      <c r="AY56" s="263" t="str">
        <f>IF(AY1&gt;'Вводные данные'!$F$7,"N",(AY32-AY36))</f>
        <v>N</v>
      </c>
      <c r="AZ56" s="263" t="str">
        <f>IF(AZ1&gt;'Вводные данные'!$F$7,"N",(AZ32-AZ36))</f>
        <v>N</v>
      </c>
      <c r="BA56" s="263" t="str">
        <f>IF(BA1&gt;'Вводные данные'!$F$7,"N",(BA32-BA36))</f>
        <v>N</v>
      </c>
      <c r="BB56" s="263" t="str">
        <f>IF(BB1&gt;'Вводные данные'!$F$7,"N",(BB32-BB36))</f>
        <v>N</v>
      </c>
      <c r="BC56" s="263" t="str">
        <f>IF(BC1&gt;'Вводные данные'!$F$7,"N",(BC32-BC36))</f>
        <v>N</v>
      </c>
      <c r="BD56" s="263" t="str">
        <f>IF(BD1&gt;'Вводные данные'!$F$7,"N",(BD32-BD36))</f>
        <v>N</v>
      </c>
      <c r="BE56" s="263" t="str">
        <f>IF(BE1&gt;'Вводные данные'!$F$7,"N",(BE32-BE36))</f>
        <v>N</v>
      </c>
      <c r="BF56" s="263" t="str">
        <f>IF(BF1&gt;'Вводные данные'!$F$7,"N",(BF32-BF36))</f>
        <v>N</v>
      </c>
      <c r="BG56" s="263" t="str">
        <f>IF(BG1&gt;'Вводные данные'!$F$7,"N",(BG32-BG36))</f>
        <v>N</v>
      </c>
      <c r="BH56" s="263" t="str">
        <f>IF(BH1&gt;'Вводные данные'!$F$7,"N",(BH32-BH36))</f>
        <v>N</v>
      </c>
      <c r="BI56" s="263" t="str">
        <f>IF(BI1&gt;'Вводные данные'!$F$7,"N",(BI32-BI36))</f>
        <v>N</v>
      </c>
      <c r="BJ56" s="263" t="str">
        <f>IF(BJ1&gt;'Вводные данные'!$F$7,"N",(BJ32-BJ36))</f>
        <v>N</v>
      </c>
      <c r="BK56" s="263" t="str">
        <f>IF(BK1&gt;'Вводные данные'!$F$7,"N",(BK32-BK36))</f>
        <v>N</v>
      </c>
      <c r="BL56" s="263" t="str">
        <f>IF(BL1&gt;'Вводные данные'!$F$7,"N",(BL32-BL36))</f>
        <v>N</v>
      </c>
      <c r="BM56" s="263" t="str">
        <f>IF(BM1&gt;'Вводные данные'!$F$7,"N",(BM32-BM36))</f>
        <v>N</v>
      </c>
      <c r="BN56" s="263" t="str">
        <f>IF(BN1&gt;'Вводные данные'!$F$7,"N",(BN32-BN36))</f>
        <v>N</v>
      </c>
      <c r="BO56" s="263" t="str">
        <f>IF(BO1&gt;'Вводные данные'!$F$7,"N",(BO32-BO36))</f>
        <v>N</v>
      </c>
      <c r="BP56" s="263" t="str">
        <f>IF(BP1&gt;'Вводные данные'!$F$7,"N",(BP32-BP36))</f>
        <v>N</v>
      </c>
      <c r="BQ56" s="263" t="str">
        <f>IF(BQ1&gt;'Вводные данные'!$F$7,"N",(BQ32-BQ36))</f>
        <v>N</v>
      </c>
      <c r="BR56" s="263" t="str">
        <f>IF(BR1&gt;'Вводные данные'!$F$7,"N",(BR32-BR36))</f>
        <v>N</v>
      </c>
      <c r="BS56" s="263" t="str">
        <f>IF(BS1&gt;'Вводные данные'!$F$7,"N",(BS32-BS36))</f>
        <v>N</v>
      </c>
      <c r="BT56" s="263" t="str">
        <f>IF(BT1&gt;'Вводные данные'!$F$7,"N",(BT32-BT36))</f>
        <v>N</v>
      </c>
      <c r="BU56" s="263" t="str">
        <f>IF(BU1&gt;'Вводные данные'!$F$7,"N",(BU32-BU36))</f>
        <v>N</v>
      </c>
      <c r="BV56" s="263" t="str">
        <f>IF(BV1&gt;'Вводные данные'!$F$7,"N",(BV32-BV36))</f>
        <v>N</v>
      </c>
      <c r="BW56" s="263" t="str">
        <f>IF(BW1&gt;'Вводные данные'!$F$7,"N",(BW32-BW36))</f>
        <v>N</v>
      </c>
      <c r="BX56" s="263" t="str">
        <f>IF(BX1&gt;'Вводные данные'!$F$7,"N",(BX32-BX36))</f>
        <v>N</v>
      </c>
      <c r="BY56" s="263" t="str">
        <f>IF(BY1&gt;'Вводные данные'!$F$7,"N",(BY32-BY36))</f>
        <v>N</v>
      </c>
      <c r="BZ56" s="263" t="str">
        <f>IF(BZ1&gt;'Вводные данные'!$F$7,"N",(BZ32-BZ36))</f>
        <v>N</v>
      </c>
      <c r="CA56" s="263" t="str">
        <f>IF(CA1&gt;'Вводные данные'!$F$7,"N",(CA32-CA36))</f>
        <v>N</v>
      </c>
      <c r="CB56" s="263" t="str">
        <f>IF(CB1&gt;'Вводные данные'!$F$7,"N",(CB32-CB36))</f>
        <v>N</v>
      </c>
      <c r="CC56" s="263" t="str">
        <f>IF(CC1&gt;'Вводные данные'!$F$7,"N",(CC32-CC36))</f>
        <v>N</v>
      </c>
      <c r="CD56" s="263" t="str">
        <f>IF(CD1&gt;'Вводные данные'!$F$7,"N",(CD32-CD36))</f>
        <v>N</v>
      </c>
      <c r="CE56" s="263" t="str">
        <f>IF(CE1&gt;'Вводные данные'!$F$7,"N",(CE32-CE36))</f>
        <v>N</v>
      </c>
      <c r="CF56" s="263" t="str">
        <f>IF(CF1&gt;'Вводные данные'!$F$7,"N",(CF32-CF36))</f>
        <v>N</v>
      </c>
      <c r="CG56" s="263" t="str">
        <f>IF(CG1&gt;'Вводные данные'!$F$7,"N",(CG32-CG36))</f>
        <v>N</v>
      </c>
      <c r="CH56" s="263" t="str">
        <f>IF(CH1&gt;'Вводные данные'!$F$7,"N",(CH32-CH36))</f>
        <v>N</v>
      </c>
      <c r="CI56" s="263" t="str">
        <f>IF(CI1&gt;'Вводные данные'!$F$7,"N",(CI32-CI36))</f>
        <v>N</v>
      </c>
      <c r="CJ56" s="263" t="str">
        <f>IF(CJ1&gt;'Вводные данные'!$F$7,"N",(CJ32-CJ36))</f>
        <v>N</v>
      </c>
      <c r="CK56" s="263" t="str">
        <f>IF(CK1&gt;'Вводные данные'!$F$7,"N",(CK32-CK36))</f>
        <v>N</v>
      </c>
      <c r="CL56" s="263" t="str">
        <f>IF(CL1&gt;'Вводные данные'!$F$7,"N",(CL32-CL36))</f>
        <v>N</v>
      </c>
      <c r="CM56" s="263" t="str">
        <f>IF(CM1&gt;'Вводные данные'!$F$7,"N",(CM32-CM36))</f>
        <v>N</v>
      </c>
      <c r="CN56" s="263" t="str">
        <f>IF(CN1&gt;'Вводные данные'!$F$7,"N",(CN32-CN36))</f>
        <v>N</v>
      </c>
      <c r="CO56" s="263" t="str">
        <f>IF(CO1&gt;'Вводные данные'!$F$7,"N",(CO32-CO36))</f>
        <v>N</v>
      </c>
      <c r="CP56" s="263" t="str">
        <f>IF(CP1&gt;'Вводные данные'!$F$7,"N",(CP32-CP36))</f>
        <v>N</v>
      </c>
      <c r="CQ56" s="263" t="str">
        <f>IF(CQ1&gt;'Вводные данные'!$F$7,"N",(CQ32-CQ36))</f>
        <v>N</v>
      </c>
      <c r="CR56" s="263" t="str">
        <f>IF(CR1&gt;'Вводные данные'!$F$7,"N",(CR32-CR36))</f>
        <v>N</v>
      </c>
      <c r="CS56" s="263" t="str">
        <f>IF(CS1&gt;'Вводные данные'!$F$7,"N",(CS32-CS36))</f>
        <v>N</v>
      </c>
      <c r="CT56" s="263" t="str">
        <f>IF(CT1&gt;'Вводные данные'!$F$7,"N",(CT32-CT36))</f>
        <v>N</v>
      </c>
      <c r="CU56" s="263" t="str">
        <f>IF(CU1&gt;'Вводные данные'!$F$7,"N",(CU32-CU36))</f>
        <v>N</v>
      </c>
      <c r="CV56" s="263" t="str">
        <f>IF(CV1&gt;'Вводные данные'!$F$7,"N",(CV32-CV36))</f>
        <v>N</v>
      </c>
      <c r="CW56" s="263" t="str">
        <f>IF(CW1&gt;'Вводные данные'!$F$7,"N",(CW32-CW36))</f>
        <v>N</v>
      </c>
      <c r="CX56" s="263" t="str">
        <f>IF(CX1&gt;'Вводные данные'!$F$7,"N",(CX32-CX36))</f>
        <v>N</v>
      </c>
      <c r="CY56" s="263" t="str">
        <f>IF(CY1&gt;'Вводные данные'!$F$7,"N",(CY32-CY36))</f>
        <v>N</v>
      </c>
      <c r="CZ56" s="263" t="str">
        <f>IF(CZ1&gt;'Вводные данные'!$F$7,"N",(CZ32-CZ36))</f>
        <v>N</v>
      </c>
      <c r="DA56" s="263" t="str">
        <f>IF(DA1&gt;'Вводные данные'!$F$7,"N",(DA32-DA36))</f>
        <v>N</v>
      </c>
      <c r="DB56" s="263" t="str">
        <f>IF(DB1&gt;'Вводные данные'!$F$7,"N",(DB32-DB36))</f>
        <v>N</v>
      </c>
      <c r="DC56" s="263" t="str">
        <f>IF(DC1&gt;'Вводные данные'!$F$7,"N",(DC32-DC36))</f>
        <v>N</v>
      </c>
      <c r="DD56" s="263" t="str">
        <f>IF(DD1&gt;'Вводные данные'!$F$7,"N",(DD32-DD36))</f>
        <v>N</v>
      </c>
      <c r="DE56" s="263" t="str">
        <f>IF(DE1&gt;'Вводные данные'!$F$7,"N",(DE32-DE36))</f>
        <v>N</v>
      </c>
      <c r="DF56" s="263" t="str">
        <f>IF(DF1&gt;'Вводные данные'!$F$7,"N",(DF32-DF36))</f>
        <v>N</v>
      </c>
      <c r="DG56" s="263" t="str">
        <f>IF(DG1&gt;'Вводные данные'!$F$7,"N",(DG32-DG36))</f>
        <v>N</v>
      </c>
      <c r="DH56" s="263" t="str">
        <f>IF(DH1&gt;'Вводные данные'!$F$7,"N",(DH32-DH36))</f>
        <v>N</v>
      </c>
      <c r="DI56" s="263" t="str">
        <f>IF(DI1&gt;'Вводные данные'!$F$7,"N",(DI32-DI36))</f>
        <v>N</v>
      </c>
      <c r="DJ56" s="263" t="str">
        <f>IF(DJ1&gt;'Вводные данные'!$F$7,"N",(DJ32-DJ36))</f>
        <v>N</v>
      </c>
      <c r="DK56" s="263" t="str">
        <f>IF(DK1&gt;'Вводные данные'!$F$7,"N",(DK32-DK36))</f>
        <v>N</v>
      </c>
      <c r="DL56" s="263" t="str">
        <f>IF(DL1&gt;'Вводные данные'!$F$7,"N",(DL32-DL36))</f>
        <v>N</v>
      </c>
      <c r="DM56" s="263" t="str">
        <f>IF(DM1&gt;'Вводные данные'!$F$7,"N",(DM32-DM36))</f>
        <v>N</v>
      </c>
      <c r="DN56" s="263" t="str">
        <f>IF(DN1&gt;'Вводные данные'!$F$7,"N",(DN32-DN36))</f>
        <v>N</v>
      </c>
      <c r="DO56" s="263" t="str">
        <f>IF(DO1&gt;'Вводные данные'!$F$7,"N",(DO32-DO36))</f>
        <v>N</v>
      </c>
      <c r="DP56" s="263" t="str">
        <f>IF(DP1&gt;'Вводные данные'!$F$7,"N",(DP32-DP36))</f>
        <v>N</v>
      </c>
      <c r="DQ56" s="263" t="str">
        <f>IF(DQ1&gt;'Вводные данные'!$F$7,"N",(DQ32-DQ36))</f>
        <v>N</v>
      </c>
      <c r="DR56" s="263" t="str">
        <f>IF(DR1&gt;'Вводные данные'!$F$7,"N",(DR32-DR36))</f>
        <v>N</v>
      </c>
      <c r="DS56" s="263" t="str">
        <f>IF(DS1&gt;'Вводные данные'!$F$7,"N",(DS32-DS36))</f>
        <v>N</v>
      </c>
      <c r="DT56" s="263" t="str">
        <f>IF(DT1&gt;'Вводные данные'!$F$7,"N",(DT32-DT36))</f>
        <v>N</v>
      </c>
      <c r="DU56" s="263" t="str">
        <f>IF(DU1&gt;'Вводные данные'!$F$7,"N",(DU32-DU36))</f>
        <v>N</v>
      </c>
      <c r="DV56" s="263" t="str">
        <f>IF(DV1&gt;'Вводные данные'!$F$7,"N",(DV32-DV36))</f>
        <v>N</v>
      </c>
      <c r="DW56" s="263" t="str">
        <f>IF(DW1&gt;'Вводные данные'!$F$7,"N",(DW32-DW36))</f>
        <v>N</v>
      </c>
      <c r="DX56" s="263" t="str">
        <f>IF(DX1&gt;'Вводные данные'!$F$7,"N",(DX32-DX36))</f>
        <v>N</v>
      </c>
      <c r="DY56" s="263" t="str">
        <f>IF(DY1&gt;'Вводные данные'!$F$7,"N",(DY32-DY36))</f>
        <v>N</v>
      </c>
      <c r="DZ56" s="263" t="str">
        <f>IF(DZ1&gt;'Вводные данные'!$F$7,"N",(DZ32-DZ36))</f>
        <v>N</v>
      </c>
      <c r="EA56" s="263" t="str">
        <f>IF(EA1&gt;'Вводные данные'!$F$7,"N",(EA32-EA36))</f>
        <v>N</v>
      </c>
      <c r="EB56" s="263" t="str">
        <f>IF(EB1&gt;'Вводные данные'!$F$7,"N",(EB32-EB36))</f>
        <v>N</v>
      </c>
      <c r="EC56" s="263" t="str">
        <f>IF(EC1&gt;'Вводные данные'!$F$7,"N",(EC32-EC36))</f>
        <v>N</v>
      </c>
      <c r="ED56" s="263" t="str">
        <f>IF(ED1&gt;'Вводные данные'!$F$7,"N",(ED32-ED36))</f>
        <v>N</v>
      </c>
      <c r="EE56" s="263" t="str">
        <f>IF(EE1&gt;'Вводные данные'!$F$7,"N",(EE32-EE36))</f>
        <v>N</v>
      </c>
      <c r="EF56" s="263" t="str">
        <f>IF(EF1&gt;'Вводные данные'!$F$7,"N",(EF32-EF36))</f>
        <v>N</v>
      </c>
      <c r="EG56" s="263" t="str">
        <f>IF(EG1&gt;'Вводные данные'!$F$7,"N",(EG32-EG36))</f>
        <v>N</v>
      </c>
      <c r="EH56" s="263" t="str">
        <f>IF(EH1&gt;'Вводные данные'!$F$7,"N",(EH32-EH36))</f>
        <v>N</v>
      </c>
      <c r="EI56" s="263" t="str">
        <f>IF(EI1&gt;'Вводные данные'!$F$7,"N",(EI32-EI36))</f>
        <v>N</v>
      </c>
      <c r="EJ56" s="263" t="str">
        <f>IF(EJ1&gt;'Вводные данные'!$F$7,"N",(EJ32-EJ36))</f>
        <v>N</v>
      </c>
      <c r="EK56" s="263" t="str">
        <f>IF(EK1&gt;'Вводные данные'!$F$7,"N",(EK32-EK36))</f>
        <v>N</v>
      </c>
      <c r="EL56" s="263" t="str">
        <f>IF(EL1&gt;'Вводные данные'!$F$7,"N",(EL32-EL36))</f>
        <v>N</v>
      </c>
      <c r="EM56" s="263" t="str">
        <f>IF(EM1&gt;'Вводные данные'!$F$7,"N",(EM32-EM36))</f>
        <v>N</v>
      </c>
      <c r="EN56" s="263" t="str">
        <f>IF(EN1&gt;'Вводные данные'!$F$7,"N",(EN32-EN36))</f>
        <v>N</v>
      </c>
      <c r="EO56" s="263" t="str">
        <f>IF(EO1&gt;'Вводные данные'!$F$7,"N",(EO32-EO36))</f>
        <v>N</v>
      </c>
      <c r="EP56" s="263" t="str">
        <f>IF(EP1&gt;'Вводные данные'!$F$7,"N",(EP32-EP36))</f>
        <v>N</v>
      </c>
      <c r="EQ56" s="263" t="str">
        <f>IF(EQ1&gt;'Вводные данные'!$F$7,"N",(EQ32-EQ36))</f>
        <v>N</v>
      </c>
      <c r="ER56" s="263" t="str">
        <f>IF(ER1&gt;'Вводные данные'!$F$7,"N",(ER32-ER36))</f>
        <v>N</v>
      </c>
      <c r="ES56" s="263" t="str">
        <f>IF(ES1&gt;'Вводные данные'!$F$7,"N",(ES32-ES36))</f>
        <v>N</v>
      </c>
      <c r="ET56" s="263" t="str">
        <f>IF(ET1&gt;'Вводные данные'!$F$7,"N",(ET32-ET36))</f>
        <v>N</v>
      </c>
      <c r="EU56" s="263" t="str">
        <f>IF(EU1&gt;'Вводные данные'!$F$7,"N",(EU32-EU36))</f>
        <v>N</v>
      </c>
      <c r="EV56" s="263" t="str">
        <f>IF(EV1&gt;'Вводные данные'!$F$7,"N",(EV32-EV36))</f>
        <v>N</v>
      </c>
      <c r="EW56" s="263" t="str">
        <f>IF(EW1&gt;'Вводные данные'!$F$7,"N",(EW32-EW36))</f>
        <v>N</v>
      </c>
    </row>
    <row r="57" spans="2:153" s="370" customFormat="1" ht="18.75" x14ac:dyDescent="0.3">
      <c r="B57" s="368" t="s">
        <v>183</v>
      </c>
      <c r="C57" s="369"/>
      <c r="D57" s="369"/>
      <c r="E57" s="369" t="str">
        <f>IF(E1&gt;'Вводные данные'!$F$7,"N","")</f>
        <v/>
      </c>
      <c r="F57" s="369" t="str">
        <f>IF(F1&gt;'Вводные данные'!$F$7,"N","")</f>
        <v/>
      </c>
      <c r="G57" s="369" t="str">
        <f>IF(G1&gt;'Вводные данные'!$F$7,"N","")</f>
        <v/>
      </c>
      <c r="H57" s="369" t="str">
        <f>IF(H1&gt;'Вводные данные'!$F$7,"N","")</f>
        <v/>
      </c>
      <c r="I57" s="369" t="str">
        <f>IF(I1&gt;'Вводные данные'!$F$7,"N","")</f>
        <v/>
      </c>
      <c r="J57" s="369" t="str">
        <f>IF(J1&gt;'Вводные данные'!$F$7,"N","")</f>
        <v/>
      </c>
      <c r="K57" s="369" t="str">
        <f>IF(K1&gt;'Вводные данные'!$F$7,"N","")</f>
        <v/>
      </c>
      <c r="L57" s="369" t="str">
        <f>IF(L1&gt;'Вводные данные'!$F$7,"N","")</f>
        <v/>
      </c>
      <c r="M57" s="369" t="str">
        <f>IF(M1&gt;'Вводные данные'!$F$7,"N","")</f>
        <v/>
      </c>
      <c r="N57" s="369" t="str">
        <f>IF(N1&gt;'Вводные данные'!$F$7,"N","")</f>
        <v/>
      </c>
      <c r="O57" s="369" t="str">
        <f>IF(O1&gt;'Вводные данные'!$F$7,"N","")</f>
        <v/>
      </c>
      <c r="P57" s="369" t="str">
        <f>IF(P1&gt;'Вводные данные'!$F$7,"N","")</f>
        <v/>
      </c>
      <c r="Q57" s="369" t="str">
        <f>IF(Q1&gt;'Вводные данные'!$F$7,"N","")</f>
        <v/>
      </c>
      <c r="R57" s="369" t="str">
        <f>IF(R1&gt;'Вводные данные'!$F$7,"N","")</f>
        <v/>
      </c>
      <c r="S57" s="369" t="str">
        <f>IF(S1&gt;'Вводные данные'!$F$7,"N","")</f>
        <v/>
      </c>
      <c r="T57" s="369" t="str">
        <f>IF(T1&gt;'Вводные данные'!$F$7,"N","")</f>
        <v/>
      </c>
      <c r="U57" s="369" t="str">
        <f>IF(U1&gt;'Вводные данные'!$F$7,"N","")</f>
        <v/>
      </c>
      <c r="V57" s="369" t="str">
        <f>IF(V1&gt;'Вводные данные'!$F$7,"N","")</f>
        <v/>
      </c>
      <c r="W57" s="369" t="str">
        <f>IF(W1&gt;'Вводные данные'!$F$7,"N","")</f>
        <v/>
      </c>
      <c r="X57" s="369" t="str">
        <f>IF(X1&gt;'Вводные данные'!$F$7,"N","")</f>
        <v>N</v>
      </c>
      <c r="Y57" s="369" t="str">
        <f>IF(Y1&gt;'Вводные данные'!$F$7,"N","")</f>
        <v>N</v>
      </c>
      <c r="Z57" s="369" t="str">
        <f>IF(Z1&gt;'Вводные данные'!$F$7,"N","")</f>
        <v>N</v>
      </c>
      <c r="AA57" s="369" t="str">
        <f>IF(AA1&gt;'Вводные данные'!$F$7,"N","")</f>
        <v>N</v>
      </c>
      <c r="AB57" s="369" t="str">
        <f>IF(AB1&gt;'Вводные данные'!$F$7,"N","")</f>
        <v>N</v>
      </c>
      <c r="AC57" s="369" t="str">
        <f>IF(AC1&gt;'Вводные данные'!$F$7,"N","")</f>
        <v>N</v>
      </c>
      <c r="AD57" s="369" t="str">
        <f>IF(AD1&gt;'Вводные данные'!$F$7,"N","")</f>
        <v>N</v>
      </c>
      <c r="AE57" s="369" t="str">
        <f>IF(AE1&gt;'Вводные данные'!$F$7,"N","")</f>
        <v>N</v>
      </c>
      <c r="AF57" s="369" t="str">
        <f>IF(AF1&gt;'Вводные данные'!$F$7,"N","")</f>
        <v>N</v>
      </c>
      <c r="AG57" s="369" t="str">
        <f>IF(AG1&gt;'Вводные данные'!$F$7,"N","")</f>
        <v>N</v>
      </c>
      <c r="AH57" s="369" t="str">
        <f>IF(AH1&gt;'Вводные данные'!$F$7,"N","")</f>
        <v>N</v>
      </c>
      <c r="AI57" s="369" t="str">
        <f>IF(AI1&gt;'Вводные данные'!$F$7,"N","")</f>
        <v>N</v>
      </c>
      <c r="AJ57" s="369" t="str">
        <f>IF(AJ1&gt;'Вводные данные'!$F$7,"N","")</f>
        <v>N</v>
      </c>
      <c r="AK57" s="369" t="str">
        <f>IF(AK1&gt;'Вводные данные'!$F$7,"N","")</f>
        <v>N</v>
      </c>
      <c r="AL57" s="369" t="str">
        <f>IF(AL1&gt;'Вводные данные'!$F$7,"N","")</f>
        <v>N</v>
      </c>
      <c r="AM57" s="369" t="str">
        <f>IF(AM1&gt;'Вводные данные'!$F$7,"N","")</f>
        <v>N</v>
      </c>
      <c r="AN57" s="369" t="str">
        <f>IF(AN1&gt;'Вводные данные'!$F$7,"N","")</f>
        <v>N</v>
      </c>
      <c r="AO57" s="369" t="str">
        <f>IF(AO1&gt;'Вводные данные'!$F$7,"N","")</f>
        <v>N</v>
      </c>
      <c r="AP57" s="369" t="str">
        <f>IF(AP1&gt;'Вводные данные'!$F$7,"N","")</f>
        <v>N</v>
      </c>
      <c r="AQ57" s="369" t="str">
        <f>IF(AQ1&gt;'Вводные данные'!$F$7,"N","")</f>
        <v>N</v>
      </c>
      <c r="AR57" s="369" t="str">
        <f>IF(AR1&gt;'Вводные данные'!$F$7,"N","")</f>
        <v>N</v>
      </c>
      <c r="AS57" s="369" t="str">
        <f>IF(AS1&gt;'Вводные данные'!$F$7,"N","")</f>
        <v>N</v>
      </c>
      <c r="AT57" s="369" t="str">
        <f>IF(AT1&gt;'Вводные данные'!$F$7,"N","")</f>
        <v>N</v>
      </c>
      <c r="AU57" s="369" t="str">
        <f>IF(AU1&gt;'Вводные данные'!$F$7,"N","")</f>
        <v>N</v>
      </c>
      <c r="AV57" s="369" t="str">
        <f>IF(AV1&gt;'Вводные данные'!$F$7,"N","")</f>
        <v>N</v>
      </c>
      <c r="AW57" s="369" t="str">
        <f>IF(AW1&gt;'Вводные данные'!$F$7,"N","")</f>
        <v>N</v>
      </c>
      <c r="AX57" s="369" t="str">
        <f>IF(AX1&gt;'Вводные данные'!$F$7,"N","")</f>
        <v>N</v>
      </c>
      <c r="AY57" s="369" t="str">
        <f>IF(AY1&gt;'Вводные данные'!$F$7,"N","")</f>
        <v>N</v>
      </c>
      <c r="AZ57" s="369" t="str">
        <f>IF(AZ1&gt;'Вводные данные'!$F$7,"N","")</f>
        <v>N</v>
      </c>
      <c r="BA57" s="369" t="str">
        <f>IF(BA1&gt;'Вводные данные'!$F$7,"N","")</f>
        <v>N</v>
      </c>
      <c r="BB57" s="369" t="str">
        <f>IF(BB1&gt;'Вводные данные'!$F$7,"N","")</f>
        <v>N</v>
      </c>
      <c r="BC57" s="369" t="str">
        <f>IF(BC1&gt;'Вводные данные'!$F$7,"N","")</f>
        <v>N</v>
      </c>
      <c r="BD57" s="369" t="str">
        <f>IF(BD1&gt;'Вводные данные'!$F$7,"N","")</f>
        <v>N</v>
      </c>
      <c r="BE57" s="369" t="str">
        <f>IF(BE1&gt;'Вводные данные'!$F$7,"N","")</f>
        <v>N</v>
      </c>
      <c r="BF57" s="369" t="str">
        <f>IF(BF1&gt;'Вводные данные'!$F$7,"N","")</f>
        <v>N</v>
      </c>
      <c r="BG57" s="369" t="str">
        <f>IF(BG1&gt;'Вводные данные'!$F$7,"N","")</f>
        <v>N</v>
      </c>
      <c r="BH57" s="369" t="str">
        <f>IF(BH1&gt;'Вводные данные'!$F$7,"N","")</f>
        <v>N</v>
      </c>
      <c r="BI57" s="369" t="str">
        <f>IF(BI1&gt;'Вводные данные'!$F$7,"N","")</f>
        <v>N</v>
      </c>
      <c r="BJ57" s="369" t="str">
        <f>IF(BJ1&gt;'Вводные данные'!$F$7,"N","")</f>
        <v>N</v>
      </c>
      <c r="BK57" s="369" t="str">
        <f>IF(BK1&gt;'Вводные данные'!$F$7,"N","")</f>
        <v>N</v>
      </c>
      <c r="BL57" s="369" t="str">
        <f>IF(BL1&gt;'Вводные данные'!$F$7,"N","")</f>
        <v>N</v>
      </c>
      <c r="BM57" s="369" t="str">
        <f>IF(BM1&gt;'Вводные данные'!$F$7,"N","")</f>
        <v>N</v>
      </c>
      <c r="BN57" s="369" t="str">
        <f>IF(BN1&gt;'Вводные данные'!$F$7,"N","")</f>
        <v>N</v>
      </c>
      <c r="BO57" s="369" t="str">
        <f>IF(BO1&gt;'Вводные данные'!$F$7,"N","")</f>
        <v>N</v>
      </c>
      <c r="BP57" s="369" t="str">
        <f>IF(BP1&gt;'Вводные данные'!$F$7,"N","")</f>
        <v>N</v>
      </c>
      <c r="BQ57" s="369" t="str">
        <f>IF(BQ1&gt;'Вводные данные'!$F$7,"N","")</f>
        <v>N</v>
      </c>
      <c r="BR57" s="369" t="str">
        <f>IF(BR1&gt;'Вводные данные'!$F$7,"N","")</f>
        <v>N</v>
      </c>
      <c r="BS57" s="369" t="str">
        <f>IF(BS1&gt;'Вводные данные'!$F$7,"N","")</f>
        <v>N</v>
      </c>
      <c r="BT57" s="369" t="str">
        <f>IF(BT1&gt;'Вводные данные'!$F$7,"N","")</f>
        <v>N</v>
      </c>
      <c r="BU57" s="369" t="str">
        <f>IF(BU1&gt;'Вводные данные'!$F$7,"N","")</f>
        <v>N</v>
      </c>
      <c r="BV57" s="369" t="str">
        <f>IF(BV1&gt;'Вводные данные'!$F$7,"N","")</f>
        <v>N</v>
      </c>
      <c r="BW57" s="369" t="str">
        <f>IF(BW1&gt;'Вводные данные'!$F$7,"N","")</f>
        <v>N</v>
      </c>
      <c r="BX57" s="369" t="str">
        <f>IF(BX1&gt;'Вводные данные'!$F$7,"N","")</f>
        <v>N</v>
      </c>
      <c r="BY57" s="369" t="str">
        <f>IF(BY1&gt;'Вводные данные'!$F$7,"N","")</f>
        <v>N</v>
      </c>
      <c r="BZ57" s="369" t="str">
        <f>IF(BZ1&gt;'Вводные данные'!$F$7,"N","")</f>
        <v>N</v>
      </c>
      <c r="CA57" s="369" t="str">
        <f>IF(CA1&gt;'Вводные данные'!$F$7,"N","")</f>
        <v>N</v>
      </c>
      <c r="CB57" s="369" t="str">
        <f>IF(CB1&gt;'Вводные данные'!$F$7,"N","")</f>
        <v>N</v>
      </c>
      <c r="CC57" s="369" t="str">
        <f>IF(CC1&gt;'Вводные данные'!$F$7,"N","")</f>
        <v>N</v>
      </c>
      <c r="CD57" s="369" t="str">
        <f>IF(CD1&gt;'Вводные данные'!$F$7,"N","")</f>
        <v>N</v>
      </c>
      <c r="CE57" s="369" t="str">
        <f>IF(CE1&gt;'Вводные данные'!$F$7,"N","")</f>
        <v>N</v>
      </c>
      <c r="CF57" s="369" t="str">
        <f>IF(CF1&gt;'Вводные данные'!$F$7,"N","")</f>
        <v>N</v>
      </c>
      <c r="CG57" s="369" t="str">
        <f>IF(CG1&gt;'Вводные данные'!$F$7,"N","")</f>
        <v>N</v>
      </c>
      <c r="CH57" s="369" t="str">
        <f>IF(CH1&gt;'Вводные данные'!$F$7,"N","")</f>
        <v>N</v>
      </c>
      <c r="CI57" s="369" t="str">
        <f>IF(CI1&gt;'Вводные данные'!$F$7,"N","")</f>
        <v>N</v>
      </c>
      <c r="CJ57" s="369" t="str">
        <f>IF(CJ1&gt;'Вводные данные'!$F$7,"N","")</f>
        <v>N</v>
      </c>
      <c r="CK57" s="369" t="str">
        <f>IF(CK1&gt;'Вводные данные'!$F$7,"N","")</f>
        <v>N</v>
      </c>
      <c r="CL57" s="369" t="str">
        <f>IF(CL1&gt;'Вводные данные'!$F$7,"N","")</f>
        <v>N</v>
      </c>
      <c r="CM57" s="369" t="str">
        <f>IF(CM1&gt;'Вводные данные'!$F$7,"N","")</f>
        <v>N</v>
      </c>
      <c r="CN57" s="369" t="str">
        <f>IF(CN1&gt;'Вводные данные'!$F$7,"N","")</f>
        <v>N</v>
      </c>
      <c r="CO57" s="369" t="str">
        <f>IF(CO1&gt;'Вводные данные'!$F$7,"N","")</f>
        <v>N</v>
      </c>
      <c r="CP57" s="369" t="str">
        <f>IF(CP1&gt;'Вводные данные'!$F$7,"N","")</f>
        <v>N</v>
      </c>
      <c r="CQ57" s="369" t="str">
        <f>IF(CQ1&gt;'Вводные данные'!$F$7,"N","")</f>
        <v>N</v>
      </c>
      <c r="CR57" s="369" t="str">
        <f>IF(CR1&gt;'Вводные данные'!$F$7,"N","")</f>
        <v>N</v>
      </c>
      <c r="CS57" s="369" t="str">
        <f>IF(CS1&gt;'Вводные данные'!$F$7,"N","")</f>
        <v>N</v>
      </c>
      <c r="CT57" s="369" t="str">
        <f>IF(CT1&gt;'Вводные данные'!$F$7,"N","")</f>
        <v>N</v>
      </c>
      <c r="CU57" s="369" t="str">
        <f>IF(CU1&gt;'Вводные данные'!$F$7,"N","")</f>
        <v>N</v>
      </c>
      <c r="CV57" s="369" t="str">
        <f>IF(CV1&gt;'Вводные данные'!$F$7,"N","")</f>
        <v>N</v>
      </c>
      <c r="CW57" s="369" t="str">
        <f>IF(CW1&gt;'Вводные данные'!$F$7,"N","")</f>
        <v>N</v>
      </c>
      <c r="CX57" s="369" t="str">
        <f>IF(CX1&gt;'Вводные данные'!$F$7,"N","")</f>
        <v>N</v>
      </c>
      <c r="CY57" s="369" t="str">
        <f>IF(CY1&gt;'Вводные данные'!$F$7,"N","")</f>
        <v>N</v>
      </c>
      <c r="CZ57" s="369" t="str">
        <f>IF(CZ1&gt;'Вводные данные'!$F$7,"N","")</f>
        <v>N</v>
      </c>
      <c r="DA57" s="369" t="str">
        <f>IF(DA1&gt;'Вводные данные'!$F$7,"N","")</f>
        <v>N</v>
      </c>
      <c r="DB57" s="369" t="str">
        <f>IF(DB1&gt;'Вводные данные'!$F$7,"N","")</f>
        <v>N</v>
      </c>
      <c r="DC57" s="369" t="str">
        <f>IF(DC1&gt;'Вводные данные'!$F$7,"N","")</f>
        <v>N</v>
      </c>
      <c r="DD57" s="369" t="str">
        <f>IF(DD1&gt;'Вводные данные'!$F$7,"N","")</f>
        <v>N</v>
      </c>
      <c r="DE57" s="369" t="str">
        <f>IF(DE1&gt;'Вводные данные'!$F$7,"N","")</f>
        <v>N</v>
      </c>
      <c r="DF57" s="369" t="str">
        <f>IF(DF1&gt;'Вводные данные'!$F$7,"N","")</f>
        <v>N</v>
      </c>
      <c r="DG57" s="369" t="str">
        <f>IF(DG1&gt;'Вводные данные'!$F$7,"N","")</f>
        <v>N</v>
      </c>
      <c r="DH57" s="369" t="str">
        <f>IF(DH1&gt;'Вводные данные'!$F$7,"N","")</f>
        <v>N</v>
      </c>
      <c r="DI57" s="369" t="str">
        <f>IF(DI1&gt;'Вводные данные'!$F$7,"N","")</f>
        <v>N</v>
      </c>
      <c r="DJ57" s="369" t="str">
        <f>IF(DJ1&gt;'Вводные данные'!$F$7,"N","")</f>
        <v>N</v>
      </c>
      <c r="DK57" s="369" t="str">
        <f>IF(DK1&gt;'Вводные данные'!$F$7,"N","")</f>
        <v>N</v>
      </c>
      <c r="DL57" s="369" t="str">
        <f>IF(DL1&gt;'Вводные данные'!$F$7,"N","")</f>
        <v>N</v>
      </c>
      <c r="DM57" s="369" t="str">
        <f>IF(DM1&gt;'Вводные данные'!$F$7,"N","")</f>
        <v>N</v>
      </c>
      <c r="DN57" s="369" t="str">
        <f>IF(DN1&gt;'Вводные данные'!$F$7,"N","")</f>
        <v>N</v>
      </c>
      <c r="DO57" s="369" t="str">
        <f>IF(DO1&gt;'Вводные данные'!$F$7,"N","")</f>
        <v>N</v>
      </c>
      <c r="DP57" s="369" t="str">
        <f>IF(DP1&gt;'Вводные данные'!$F$7,"N","")</f>
        <v>N</v>
      </c>
      <c r="DQ57" s="369" t="str">
        <f>IF(DQ1&gt;'Вводные данные'!$F$7,"N","")</f>
        <v>N</v>
      </c>
      <c r="DR57" s="369" t="str">
        <f>IF(DR1&gt;'Вводные данные'!$F$7,"N","")</f>
        <v>N</v>
      </c>
      <c r="DS57" s="369" t="str">
        <f>IF(DS1&gt;'Вводные данные'!$F$7,"N","")</f>
        <v>N</v>
      </c>
      <c r="DT57" s="369" t="str">
        <f>IF(DT1&gt;'Вводные данные'!$F$7,"N","")</f>
        <v>N</v>
      </c>
      <c r="DU57" s="369" t="str">
        <f>IF(DU1&gt;'Вводные данные'!$F$7,"N","")</f>
        <v>N</v>
      </c>
      <c r="DV57" s="369" t="str">
        <f>IF(DV1&gt;'Вводные данные'!$F$7,"N","")</f>
        <v>N</v>
      </c>
      <c r="DW57" s="369" t="str">
        <f>IF(DW1&gt;'Вводные данные'!$F$7,"N","")</f>
        <v>N</v>
      </c>
      <c r="DX57" s="369" t="str">
        <f>IF(DX1&gt;'Вводные данные'!$F$7,"N","")</f>
        <v>N</v>
      </c>
      <c r="DY57" s="369" t="str">
        <f>IF(DY1&gt;'Вводные данные'!$F$7,"N","")</f>
        <v>N</v>
      </c>
      <c r="DZ57" s="369" t="str">
        <f>IF(DZ1&gt;'Вводные данные'!$F$7,"N","")</f>
        <v>N</v>
      </c>
      <c r="EA57" s="369" t="str">
        <f>IF(EA1&gt;'Вводные данные'!$F$7,"N","")</f>
        <v>N</v>
      </c>
      <c r="EB57" s="369" t="str">
        <f>IF(EB1&gt;'Вводные данные'!$F$7,"N","")</f>
        <v>N</v>
      </c>
      <c r="EC57" s="369" t="str">
        <f>IF(EC1&gt;'Вводные данные'!$F$7,"N","")</f>
        <v>N</v>
      </c>
      <c r="ED57" s="369" t="str">
        <f>IF(ED1&gt;'Вводные данные'!$F$7,"N","")</f>
        <v>N</v>
      </c>
      <c r="EE57" s="369" t="str">
        <f>IF(EE1&gt;'Вводные данные'!$F$7,"N","")</f>
        <v>N</v>
      </c>
      <c r="EF57" s="369" t="str">
        <f>IF(EF1&gt;'Вводные данные'!$F$7,"N","")</f>
        <v>N</v>
      </c>
      <c r="EG57" s="369" t="str">
        <f>IF(EG1&gt;'Вводные данные'!$F$7,"N","")</f>
        <v>N</v>
      </c>
      <c r="EH57" s="369" t="str">
        <f>IF(EH1&gt;'Вводные данные'!$F$7,"N","")</f>
        <v>N</v>
      </c>
      <c r="EI57" s="369" t="str">
        <f>IF(EI1&gt;'Вводные данные'!$F$7,"N","")</f>
        <v>N</v>
      </c>
      <c r="EJ57" s="369" t="str">
        <f>IF(EJ1&gt;'Вводные данные'!$F$7,"N","")</f>
        <v>N</v>
      </c>
      <c r="EK57" s="369" t="str">
        <f>IF(EK1&gt;'Вводные данные'!$F$7,"N","")</f>
        <v>N</v>
      </c>
      <c r="EL57" s="369" t="str">
        <f>IF(EL1&gt;'Вводные данные'!$F$7,"N","")</f>
        <v>N</v>
      </c>
      <c r="EM57" s="369" t="str">
        <f>IF(EM1&gt;'Вводные данные'!$F$7,"N","")</f>
        <v>N</v>
      </c>
      <c r="EN57" s="369" t="str">
        <f>IF(EN1&gt;'Вводные данные'!$F$7,"N","")</f>
        <v>N</v>
      </c>
      <c r="EO57" s="369" t="str">
        <f>IF(EO1&gt;'Вводные данные'!$F$7,"N","")</f>
        <v>N</v>
      </c>
      <c r="EP57" s="369" t="str">
        <f>IF(EP1&gt;'Вводные данные'!$F$7,"N","")</f>
        <v>N</v>
      </c>
      <c r="EQ57" s="369" t="str">
        <f>IF(EQ1&gt;'Вводные данные'!$F$7,"N","")</f>
        <v>N</v>
      </c>
      <c r="ER57" s="369" t="str">
        <f>IF(ER1&gt;'Вводные данные'!$F$7,"N","")</f>
        <v>N</v>
      </c>
      <c r="ES57" s="369" t="str">
        <f>IF(ES1&gt;'Вводные данные'!$F$7,"N","")</f>
        <v>N</v>
      </c>
      <c r="ET57" s="369" t="str">
        <f>IF(ET1&gt;'Вводные данные'!$F$7,"N","")</f>
        <v>N</v>
      </c>
      <c r="EU57" s="369" t="str">
        <f>IF(EU1&gt;'Вводные данные'!$F$7,"N","")</f>
        <v>N</v>
      </c>
      <c r="EV57" s="369" t="str">
        <f>IF(EV1&gt;'Вводные данные'!$F$7,"N","")</f>
        <v>N</v>
      </c>
      <c r="EW57" s="369" t="str">
        <f>IF(EW1&gt;'Вводные данные'!$F$7,"N","")</f>
        <v>N</v>
      </c>
    </row>
    <row r="58" spans="2:153" s="61" customFormat="1" ht="15" customHeight="1" x14ac:dyDescent="0.25">
      <c r="B58" s="364" t="s">
        <v>504</v>
      </c>
      <c r="C58" s="371">
        <f t="shared" si="5"/>
        <v>0</v>
      </c>
      <c r="D58" s="371">
        <f>SUM(D59:D62)</f>
        <v>0</v>
      </c>
      <c r="E58" s="372">
        <f>IF(E1&gt;'Вводные данные'!$F$7,"N",(SUM(E59:E62)))</f>
        <v>0</v>
      </c>
      <c r="F58" s="372">
        <f>IF(F1&gt;'Вводные данные'!$F$7,"N",(SUM(F59:F62)))</f>
        <v>0</v>
      </c>
      <c r="G58" s="372">
        <f>IF(G1&gt;'Вводные данные'!$F$7,"N",(SUM(G59:G62)))</f>
        <v>0</v>
      </c>
      <c r="H58" s="372">
        <f>IF(H1&gt;'Вводные данные'!$F$7,"N",(SUM(H59:H62)))</f>
        <v>0</v>
      </c>
      <c r="I58" s="372">
        <f>IF(I1&gt;'Вводные данные'!$F$7,"N",(SUM(I59:I62)))</f>
        <v>0</v>
      </c>
      <c r="J58" s="372">
        <f>IF(J1&gt;'Вводные данные'!$F$7,"N",(SUM(J59:J62)))</f>
        <v>0</v>
      </c>
      <c r="K58" s="372">
        <f>IF(K1&gt;'Вводные данные'!$F$7,"N",(SUM(K59:K62)))</f>
        <v>0</v>
      </c>
      <c r="L58" s="372">
        <f>IF(L1&gt;'Вводные данные'!$F$7,"N",(SUM(L59:L62)))</f>
        <v>0</v>
      </c>
      <c r="M58" s="372">
        <f>IF(M1&gt;'Вводные данные'!$F$7,"N",(SUM(M59:M62)))</f>
        <v>0</v>
      </c>
      <c r="N58" s="372">
        <f>IF(N1&gt;'Вводные данные'!$F$7,"N",(SUM(N59:N62)))</f>
        <v>0</v>
      </c>
      <c r="O58" s="372">
        <f>IF(O1&gt;'Вводные данные'!$F$7,"N",(SUM(O59:O62)))</f>
        <v>0</v>
      </c>
      <c r="P58" s="372">
        <f>IF(P1&gt;'Вводные данные'!$F$7,"N",(SUM(P59:P62)))</f>
        <v>0</v>
      </c>
      <c r="Q58" s="372">
        <f>IF(Q1&gt;'Вводные данные'!$F$7,"N",(SUM(Q59:Q62)))</f>
        <v>0</v>
      </c>
      <c r="R58" s="372">
        <f>IF(R1&gt;'Вводные данные'!$F$7,"N",(SUM(R59:R62)))</f>
        <v>0</v>
      </c>
      <c r="S58" s="372">
        <f>IF(S1&gt;'Вводные данные'!$F$7,"N",(SUM(S59:S62)))</f>
        <v>0</v>
      </c>
      <c r="T58" s="372">
        <f>IF(T1&gt;'Вводные данные'!$F$7,"N",(SUM(T59:T62)))</f>
        <v>0</v>
      </c>
      <c r="U58" s="372">
        <f>IF(U1&gt;'Вводные данные'!$F$7,"N",(SUM(U59:U62)))</f>
        <v>0</v>
      </c>
      <c r="V58" s="372">
        <f>IF(V1&gt;'Вводные данные'!$F$7,"N",(SUM(V59:V62)))</f>
        <v>0</v>
      </c>
      <c r="W58" s="372">
        <f>IF(W1&gt;'Вводные данные'!$F$7,"N",(SUM(W59:W62)))</f>
        <v>0</v>
      </c>
      <c r="X58" s="372" t="str">
        <f>IF(X1&gt;'Вводные данные'!$F$7,"N",(SUM(X59:X62)))</f>
        <v>N</v>
      </c>
      <c r="Y58" s="372" t="str">
        <f>IF(Y1&gt;'Вводные данные'!$F$7,"N",(SUM(Y59:Y62)))</f>
        <v>N</v>
      </c>
      <c r="Z58" s="372" t="str">
        <f>IF(Z1&gt;'Вводные данные'!$F$7,"N",(SUM(Z59:Z62)))</f>
        <v>N</v>
      </c>
      <c r="AA58" s="372" t="str">
        <f>IF(AA1&gt;'Вводные данные'!$F$7,"N",(SUM(AA59:AA62)))</f>
        <v>N</v>
      </c>
      <c r="AB58" s="372" t="str">
        <f>IF(AB1&gt;'Вводные данные'!$F$7,"N",(SUM(AB59:AB62)))</f>
        <v>N</v>
      </c>
      <c r="AC58" s="372" t="str">
        <f>IF(AC1&gt;'Вводные данные'!$F$7,"N",(SUM(AC59:AC62)))</f>
        <v>N</v>
      </c>
      <c r="AD58" s="372" t="str">
        <f>IF(AD1&gt;'Вводные данные'!$F$7,"N",(SUM(AD59:AD62)))</f>
        <v>N</v>
      </c>
      <c r="AE58" s="372" t="str">
        <f>IF(AE1&gt;'Вводные данные'!$F$7,"N",(SUM(AE59:AE62)))</f>
        <v>N</v>
      </c>
      <c r="AF58" s="372" t="str">
        <f>IF(AF1&gt;'Вводные данные'!$F$7,"N",(SUM(AF59:AF62)))</f>
        <v>N</v>
      </c>
      <c r="AG58" s="372" t="str">
        <f>IF(AG1&gt;'Вводные данные'!$F$7,"N",(SUM(AG59:AG62)))</f>
        <v>N</v>
      </c>
      <c r="AH58" s="372" t="str">
        <f>IF(AH1&gt;'Вводные данные'!$F$7,"N",(SUM(AH59:AH62)))</f>
        <v>N</v>
      </c>
      <c r="AI58" s="372" t="str">
        <f>IF(AI1&gt;'Вводные данные'!$F$7,"N",(SUM(AI59:AI62)))</f>
        <v>N</v>
      </c>
      <c r="AJ58" s="372" t="str">
        <f>IF(AJ1&gt;'Вводные данные'!$F$7,"N",(SUM(AJ59:AJ62)))</f>
        <v>N</v>
      </c>
      <c r="AK58" s="372" t="str">
        <f>IF(AK1&gt;'Вводные данные'!$F$7,"N",(SUM(AK59:AK62)))</f>
        <v>N</v>
      </c>
      <c r="AL58" s="372" t="str">
        <f>IF(AL1&gt;'Вводные данные'!$F$7,"N",(SUM(AL59:AL62)))</f>
        <v>N</v>
      </c>
      <c r="AM58" s="372" t="str">
        <f>IF(AM1&gt;'Вводные данные'!$F$7,"N",(SUM(AM59:AM62)))</f>
        <v>N</v>
      </c>
      <c r="AN58" s="372" t="str">
        <f>IF(AN1&gt;'Вводные данные'!$F$7,"N",(SUM(AN59:AN62)))</f>
        <v>N</v>
      </c>
      <c r="AO58" s="372" t="str">
        <f>IF(AO1&gt;'Вводные данные'!$F$7,"N",(SUM(AO59:AO62)))</f>
        <v>N</v>
      </c>
      <c r="AP58" s="372" t="str">
        <f>IF(AP1&gt;'Вводные данные'!$F$7,"N",(SUM(AP59:AP62)))</f>
        <v>N</v>
      </c>
      <c r="AQ58" s="372" t="str">
        <f>IF(AQ1&gt;'Вводные данные'!$F$7,"N",(SUM(AQ59:AQ62)))</f>
        <v>N</v>
      </c>
      <c r="AR58" s="372" t="str">
        <f>IF(AR1&gt;'Вводные данные'!$F$7,"N",(SUM(AR59:AR62)))</f>
        <v>N</v>
      </c>
      <c r="AS58" s="372" t="str">
        <f>IF(AS1&gt;'Вводные данные'!$F$7,"N",(SUM(AS59:AS62)))</f>
        <v>N</v>
      </c>
      <c r="AT58" s="372" t="str">
        <f>IF(AT1&gt;'Вводные данные'!$F$7,"N",(SUM(AT59:AT62)))</f>
        <v>N</v>
      </c>
      <c r="AU58" s="372" t="str">
        <f>IF(AU1&gt;'Вводные данные'!$F$7,"N",(SUM(AU59:AU62)))</f>
        <v>N</v>
      </c>
      <c r="AV58" s="372" t="str">
        <f>IF(AV1&gt;'Вводные данные'!$F$7,"N",(SUM(AV59:AV62)))</f>
        <v>N</v>
      </c>
      <c r="AW58" s="372" t="str">
        <f>IF(AW1&gt;'Вводные данные'!$F$7,"N",(SUM(AW59:AW62)))</f>
        <v>N</v>
      </c>
      <c r="AX58" s="372" t="str">
        <f>IF(AX1&gt;'Вводные данные'!$F$7,"N",(SUM(AX59:AX62)))</f>
        <v>N</v>
      </c>
      <c r="AY58" s="372" t="str">
        <f>IF(AY1&gt;'Вводные данные'!$F$7,"N",(SUM(AY59:AY62)))</f>
        <v>N</v>
      </c>
      <c r="AZ58" s="372" t="str">
        <f>IF(AZ1&gt;'Вводные данные'!$F$7,"N",(SUM(AZ59:AZ62)))</f>
        <v>N</v>
      </c>
      <c r="BA58" s="372" t="str">
        <f>IF(BA1&gt;'Вводные данные'!$F$7,"N",(SUM(BA59:BA62)))</f>
        <v>N</v>
      </c>
      <c r="BB58" s="372" t="str">
        <f>IF(BB1&gt;'Вводные данные'!$F$7,"N",(SUM(BB59:BB62)))</f>
        <v>N</v>
      </c>
      <c r="BC58" s="372" t="str">
        <f>IF(BC1&gt;'Вводные данные'!$F$7,"N",(SUM(BC59:BC62)))</f>
        <v>N</v>
      </c>
      <c r="BD58" s="372" t="str">
        <f>IF(BD1&gt;'Вводные данные'!$F$7,"N",(SUM(BD59:BD62)))</f>
        <v>N</v>
      </c>
      <c r="BE58" s="372" t="str">
        <f>IF(BE1&gt;'Вводные данные'!$F$7,"N",(SUM(BE59:BE62)))</f>
        <v>N</v>
      </c>
      <c r="BF58" s="372" t="str">
        <f>IF(BF1&gt;'Вводные данные'!$F$7,"N",(SUM(BF59:BF62)))</f>
        <v>N</v>
      </c>
      <c r="BG58" s="372" t="str">
        <f>IF(BG1&gt;'Вводные данные'!$F$7,"N",(SUM(BG59:BG62)))</f>
        <v>N</v>
      </c>
      <c r="BH58" s="372" t="str">
        <f>IF(BH1&gt;'Вводные данные'!$F$7,"N",(SUM(BH59:BH62)))</f>
        <v>N</v>
      </c>
      <c r="BI58" s="372" t="str">
        <f>IF(BI1&gt;'Вводные данные'!$F$7,"N",(SUM(BI59:BI62)))</f>
        <v>N</v>
      </c>
      <c r="BJ58" s="372" t="str">
        <f>IF(BJ1&gt;'Вводные данные'!$F$7,"N",(SUM(BJ59:BJ62)))</f>
        <v>N</v>
      </c>
      <c r="BK58" s="372" t="str">
        <f>IF(BK1&gt;'Вводные данные'!$F$7,"N",(SUM(BK59:BK62)))</f>
        <v>N</v>
      </c>
      <c r="BL58" s="372" t="str">
        <f>IF(BL1&gt;'Вводные данные'!$F$7,"N",(SUM(BL59:BL62)))</f>
        <v>N</v>
      </c>
      <c r="BM58" s="372" t="str">
        <f>IF(BM1&gt;'Вводные данные'!$F$7,"N",(SUM(BM59:BM62)))</f>
        <v>N</v>
      </c>
      <c r="BN58" s="372" t="str">
        <f>IF(BN1&gt;'Вводные данные'!$F$7,"N",(SUM(BN59:BN62)))</f>
        <v>N</v>
      </c>
      <c r="BO58" s="372" t="str">
        <f>IF(BO1&gt;'Вводные данные'!$F$7,"N",(SUM(BO59:BO62)))</f>
        <v>N</v>
      </c>
      <c r="BP58" s="372" t="str">
        <f>IF(BP1&gt;'Вводные данные'!$F$7,"N",(SUM(BP59:BP62)))</f>
        <v>N</v>
      </c>
      <c r="BQ58" s="372" t="str">
        <f>IF(BQ1&gt;'Вводные данные'!$F$7,"N",(SUM(BQ59:BQ62)))</f>
        <v>N</v>
      </c>
      <c r="BR58" s="372" t="str">
        <f>IF(BR1&gt;'Вводные данные'!$F$7,"N",(SUM(BR59:BR62)))</f>
        <v>N</v>
      </c>
      <c r="BS58" s="372" t="str">
        <f>IF(BS1&gt;'Вводные данные'!$F$7,"N",(SUM(BS59:BS62)))</f>
        <v>N</v>
      </c>
      <c r="BT58" s="372" t="str">
        <f>IF(BT1&gt;'Вводные данные'!$F$7,"N",(SUM(BT59:BT62)))</f>
        <v>N</v>
      </c>
      <c r="BU58" s="372" t="str">
        <f>IF(BU1&gt;'Вводные данные'!$F$7,"N",(SUM(BU59:BU62)))</f>
        <v>N</v>
      </c>
      <c r="BV58" s="372" t="str">
        <f>IF(BV1&gt;'Вводные данные'!$F$7,"N",(SUM(BV59:BV62)))</f>
        <v>N</v>
      </c>
      <c r="BW58" s="372" t="str">
        <f>IF(BW1&gt;'Вводные данные'!$F$7,"N",(SUM(BW59:BW62)))</f>
        <v>N</v>
      </c>
      <c r="BX58" s="372" t="str">
        <f>IF(BX1&gt;'Вводные данные'!$F$7,"N",(SUM(BX59:BX62)))</f>
        <v>N</v>
      </c>
      <c r="BY58" s="372" t="str">
        <f>IF(BY1&gt;'Вводные данные'!$F$7,"N",(SUM(BY59:BY62)))</f>
        <v>N</v>
      </c>
      <c r="BZ58" s="372" t="str">
        <f>IF(BZ1&gt;'Вводные данные'!$F$7,"N",(SUM(BZ59:BZ62)))</f>
        <v>N</v>
      </c>
      <c r="CA58" s="372" t="str">
        <f>IF(CA1&gt;'Вводные данные'!$F$7,"N",(SUM(CA59:CA62)))</f>
        <v>N</v>
      </c>
      <c r="CB58" s="372" t="str">
        <f>IF(CB1&gt;'Вводные данные'!$F$7,"N",(SUM(CB59:CB62)))</f>
        <v>N</v>
      </c>
      <c r="CC58" s="372" t="str">
        <f>IF(CC1&gt;'Вводные данные'!$F$7,"N",(SUM(CC59:CC62)))</f>
        <v>N</v>
      </c>
      <c r="CD58" s="372" t="str">
        <f>IF(CD1&gt;'Вводные данные'!$F$7,"N",(SUM(CD59:CD62)))</f>
        <v>N</v>
      </c>
      <c r="CE58" s="372" t="str">
        <f>IF(CE1&gt;'Вводные данные'!$F$7,"N",(SUM(CE59:CE62)))</f>
        <v>N</v>
      </c>
      <c r="CF58" s="372" t="str">
        <f>IF(CF1&gt;'Вводные данные'!$F$7,"N",(SUM(CF59:CF62)))</f>
        <v>N</v>
      </c>
      <c r="CG58" s="372" t="str">
        <f>IF(CG1&gt;'Вводные данные'!$F$7,"N",(SUM(CG59:CG62)))</f>
        <v>N</v>
      </c>
      <c r="CH58" s="372" t="str">
        <f>IF(CH1&gt;'Вводные данные'!$F$7,"N",(SUM(CH59:CH62)))</f>
        <v>N</v>
      </c>
      <c r="CI58" s="372" t="str">
        <f>IF(CI1&gt;'Вводные данные'!$F$7,"N",(SUM(CI59:CI62)))</f>
        <v>N</v>
      </c>
      <c r="CJ58" s="372" t="str">
        <f>IF(CJ1&gt;'Вводные данные'!$F$7,"N",(SUM(CJ59:CJ62)))</f>
        <v>N</v>
      </c>
      <c r="CK58" s="372" t="str">
        <f>IF(CK1&gt;'Вводные данные'!$F$7,"N",(SUM(CK59:CK62)))</f>
        <v>N</v>
      </c>
      <c r="CL58" s="372" t="str">
        <f>IF(CL1&gt;'Вводные данные'!$F$7,"N",(SUM(CL59:CL62)))</f>
        <v>N</v>
      </c>
      <c r="CM58" s="372" t="str">
        <f>IF(CM1&gt;'Вводные данные'!$F$7,"N",(SUM(CM59:CM62)))</f>
        <v>N</v>
      </c>
      <c r="CN58" s="372" t="str">
        <f>IF(CN1&gt;'Вводные данные'!$F$7,"N",(SUM(CN59:CN62)))</f>
        <v>N</v>
      </c>
      <c r="CO58" s="372" t="str">
        <f>IF(CO1&gt;'Вводные данные'!$F$7,"N",(SUM(CO59:CO62)))</f>
        <v>N</v>
      </c>
      <c r="CP58" s="372" t="str">
        <f>IF(CP1&gt;'Вводные данные'!$F$7,"N",(SUM(CP59:CP62)))</f>
        <v>N</v>
      </c>
      <c r="CQ58" s="372" t="str">
        <f>IF(CQ1&gt;'Вводные данные'!$F$7,"N",(SUM(CQ59:CQ62)))</f>
        <v>N</v>
      </c>
      <c r="CR58" s="372" t="str">
        <f>IF(CR1&gt;'Вводные данные'!$F$7,"N",(SUM(CR59:CR62)))</f>
        <v>N</v>
      </c>
      <c r="CS58" s="372" t="str">
        <f>IF(CS1&gt;'Вводные данные'!$F$7,"N",(SUM(CS59:CS62)))</f>
        <v>N</v>
      </c>
      <c r="CT58" s="372" t="str">
        <f>IF(CT1&gt;'Вводные данные'!$F$7,"N",(SUM(CT59:CT62)))</f>
        <v>N</v>
      </c>
      <c r="CU58" s="372" t="str">
        <f>IF(CU1&gt;'Вводные данные'!$F$7,"N",(SUM(CU59:CU62)))</f>
        <v>N</v>
      </c>
      <c r="CV58" s="372" t="str">
        <f>IF(CV1&gt;'Вводные данные'!$F$7,"N",(SUM(CV59:CV62)))</f>
        <v>N</v>
      </c>
      <c r="CW58" s="372" t="str">
        <f>IF(CW1&gt;'Вводные данные'!$F$7,"N",(SUM(CW59:CW62)))</f>
        <v>N</v>
      </c>
      <c r="CX58" s="372" t="str">
        <f>IF(CX1&gt;'Вводные данные'!$F$7,"N",(SUM(CX59:CX62)))</f>
        <v>N</v>
      </c>
      <c r="CY58" s="372" t="str">
        <f>IF(CY1&gt;'Вводные данные'!$F$7,"N",(SUM(CY59:CY62)))</f>
        <v>N</v>
      </c>
      <c r="CZ58" s="372" t="str">
        <f>IF(CZ1&gt;'Вводные данные'!$F$7,"N",(SUM(CZ59:CZ62)))</f>
        <v>N</v>
      </c>
      <c r="DA58" s="372" t="str">
        <f>IF(DA1&gt;'Вводные данные'!$F$7,"N",(SUM(DA59:DA62)))</f>
        <v>N</v>
      </c>
      <c r="DB58" s="372" t="str">
        <f>IF(DB1&gt;'Вводные данные'!$F$7,"N",(SUM(DB59:DB62)))</f>
        <v>N</v>
      </c>
      <c r="DC58" s="372" t="str">
        <f>IF(DC1&gt;'Вводные данные'!$F$7,"N",(SUM(DC59:DC62)))</f>
        <v>N</v>
      </c>
      <c r="DD58" s="372" t="str">
        <f>IF(DD1&gt;'Вводные данные'!$F$7,"N",(SUM(DD59:DD62)))</f>
        <v>N</v>
      </c>
      <c r="DE58" s="372" t="str">
        <f>IF(DE1&gt;'Вводные данные'!$F$7,"N",(SUM(DE59:DE62)))</f>
        <v>N</v>
      </c>
      <c r="DF58" s="372" t="str">
        <f>IF(DF1&gt;'Вводные данные'!$F$7,"N",(SUM(DF59:DF62)))</f>
        <v>N</v>
      </c>
      <c r="DG58" s="372" t="str">
        <f>IF(DG1&gt;'Вводные данные'!$F$7,"N",(SUM(DG59:DG62)))</f>
        <v>N</v>
      </c>
      <c r="DH58" s="372" t="str">
        <f>IF(DH1&gt;'Вводные данные'!$F$7,"N",(SUM(DH59:DH62)))</f>
        <v>N</v>
      </c>
      <c r="DI58" s="372" t="str">
        <f>IF(DI1&gt;'Вводные данные'!$F$7,"N",(SUM(DI59:DI62)))</f>
        <v>N</v>
      </c>
      <c r="DJ58" s="372" t="str">
        <f>IF(DJ1&gt;'Вводные данные'!$F$7,"N",(SUM(DJ59:DJ62)))</f>
        <v>N</v>
      </c>
      <c r="DK58" s="372" t="str">
        <f>IF(DK1&gt;'Вводные данные'!$F$7,"N",(SUM(DK59:DK62)))</f>
        <v>N</v>
      </c>
      <c r="DL58" s="372" t="str">
        <f>IF(DL1&gt;'Вводные данные'!$F$7,"N",(SUM(DL59:DL62)))</f>
        <v>N</v>
      </c>
      <c r="DM58" s="372" t="str">
        <f>IF(DM1&gt;'Вводные данные'!$F$7,"N",(SUM(DM59:DM62)))</f>
        <v>N</v>
      </c>
      <c r="DN58" s="372" t="str">
        <f>IF(DN1&gt;'Вводные данные'!$F$7,"N",(SUM(DN59:DN62)))</f>
        <v>N</v>
      </c>
      <c r="DO58" s="372" t="str">
        <f>IF(DO1&gt;'Вводные данные'!$F$7,"N",(SUM(DO59:DO62)))</f>
        <v>N</v>
      </c>
      <c r="DP58" s="372" t="str">
        <f>IF(DP1&gt;'Вводные данные'!$F$7,"N",(SUM(DP59:DP62)))</f>
        <v>N</v>
      </c>
      <c r="DQ58" s="372" t="str">
        <f>IF(DQ1&gt;'Вводные данные'!$F$7,"N",(SUM(DQ59:DQ62)))</f>
        <v>N</v>
      </c>
      <c r="DR58" s="372" t="str">
        <f>IF(DR1&gt;'Вводные данные'!$F$7,"N",(SUM(DR59:DR62)))</f>
        <v>N</v>
      </c>
      <c r="DS58" s="372" t="str">
        <f>IF(DS1&gt;'Вводные данные'!$F$7,"N",(SUM(DS59:DS62)))</f>
        <v>N</v>
      </c>
      <c r="DT58" s="372" t="str">
        <f>IF(DT1&gt;'Вводные данные'!$F$7,"N",(SUM(DT59:DT62)))</f>
        <v>N</v>
      </c>
      <c r="DU58" s="372" t="str">
        <f>IF(DU1&gt;'Вводные данные'!$F$7,"N",(SUM(DU59:DU62)))</f>
        <v>N</v>
      </c>
      <c r="DV58" s="372" t="str">
        <f>IF(DV1&gt;'Вводные данные'!$F$7,"N",(SUM(DV59:DV62)))</f>
        <v>N</v>
      </c>
      <c r="DW58" s="372" t="str">
        <f>IF(DW1&gt;'Вводные данные'!$F$7,"N",(SUM(DW59:DW62)))</f>
        <v>N</v>
      </c>
      <c r="DX58" s="372" t="str">
        <f>IF(DX1&gt;'Вводные данные'!$F$7,"N",(SUM(DX59:DX62)))</f>
        <v>N</v>
      </c>
      <c r="DY58" s="372" t="str">
        <f>IF(DY1&gt;'Вводные данные'!$F$7,"N",(SUM(DY59:DY62)))</f>
        <v>N</v>
      </c>
      <c r="DZ58" s="372" t="str">
        <f>IF(DZ1&gt;'Вводные данные'!$F$7,"N",(SUM(DZ59:DZ62)))</f>
        <v>N</v>
      </c>
      <c r="EA58" s="372" t="str">
        <f>IF(EA1&gt;'Вводные данные'!$F$7,"N",(SUM(EA59:EA62)))</f>
        <v>N</v>
      </c>
      <c r="EB58" s="372" t="str">
        <f>IF(EB1&gt;'Вводные данные'!$F$7,"N",(SUM(EB59:EB62)))</f>
        <v>N</v>
      </c>
      <c r="EC58" s="372" t="str">
        <f>IF(EC1&gt;'Вводные данные'!$F$7,"N",(SUM(EC59:EC62)))</f>
        <v>N</v>
      </c>
      <c r="ED58" s="372" t="str">
        <f>IF(ED1&gt;'Вводные данные'!$F$7,"N",(SUM(ED59:ED62)))</f>
        <v>N</v>
      </c>
      <c r="EE58" s="372" t="str">
        <f>IF(EE1&gt;'Вводные данные'!$F$7,"N",(SUM(EE59:EE62)))</f>
        <v>N</v>
      </c>
      <c r="EF58" s="372" t="str">
        <f>IF(EF1&gt;'Вводные данные'!$F$7,"N",(SUM(EF59:EF62)))</f>
        <v>N</v>
      </c>
      <c r="EG58" s="372" t="str">
        <f>IF(EG1&gt;'Вводные данные'!$F$7,"N",(SUM(EG59:EG62)))</f>
        <v>N</v>
      </c>
      <c r="EH58" s="372" t="str">
        <f>IF(EH1&gt;'Вводные данные'!$F$7,"N",(SUM(EH59:EH62)))</f>
        <v>N</v>
      </c>
      <c r="EI58" s="372" t="str">
        <f>IF(EI1&gt;'Вводные данные'!$F$7,"N",(SUM(EI59:EI62)))</f>
        <v>N</v>
      </c>
      <c r="EJ58" s="372" t="str">
        <f>IF(EJ1&gt;'Вводные данные'!$F$7,"N",(SUM(EJ59:EJ62)))</f>
        <v>N</v>
      </c>
      <c r="EK58" s="372" t="str">
        <f>IF(EK1&gt;'Вводные данные'!$F$7,"N",(SUM(EK59:EK62)))</f>
        <v>N</v>
      </c>
      <c r="EL58" s="372" t="str">
        <f>IF(EL1&gt;'Вводные данные'!$F$7,"N",(SUM(EL59:EL62)))</f>
        <v>N</v>
      </c>
      <c r="EM58" s="372" t="str">
        <f>IF(EM1&gt;'Вводные данные'!$F$7,"N",(SUM(EM59:EM62)))</f>
        <v>N</v>
      </c>
      <c r="EN58" s="372" t="str">
        <f>IF(EN1&gt;'Вводные данные'!$F$7,"N",(SUM(EN59:EN62)))</f>
        <v>N</v>
      </c>
      <c r="EO58" s="372" t="str">
        <f>IF(EO1&gt;'Вводные данные'!$F$7,"N",(SUM(EO59:EO62)))</f>
        <v>N</v>
      </c>
      <c r="EP58" s="372" t="str">
        <f>IF(EP1&gt;'Вводные данные'!$F$7,"N",(SUM(EP59:EP62)))</f>
        <v>N</v>
      </c>
      <c r="EQ58" s="372" t="str">
        <f>IF(EQ1&gt;'Вводные данные'!$F$7,"N",(SUM(EQ59:EQ62)))</f>
        <v>N</v>
      </c>
      <c r="ER58" s="372" t="str">
        <f>IF(ER1&gt;'Вводные данные'!$F$7,"N",(SUM(ER59:ER62)))</f>
        <v>N</v>
      </c>
      <c r="ES58" s="372" t="str">
        <f>IF(ES1&gt;'Вводные данные'!$F$7,"N",(SUM(ES59:ES62)))</f>
        <v>N</v>
      </c>
      <c r="ET58" s="372" t="str">
        <f>IF(ET1&gt;'Вводные данные'!$F$7,"N",(SUM(ET59:ET62)))</f>
        <v>N</v>
      </c>
      <c r="EU58" s="372" t="str">
        <f>IF(EU1&gt;'Вводные данные'!$F$7,"N",(SUM(EU59:EU62)))</f>
        <v>N</v>
      </c>
      <c r="EV58" s="372" t="str">
        <f>IF(EV1&gt;'Вводные данные'!$F$7,"N",(SUM(EV59:EV62)))</f>
        <v>N</v>
      </c>
      <c r="EW58" s="372" t="str">
        <f>IF(EW1&gt;'Вводные данные'!$F$7,"N",(SUM(EW59:EW62)))</f>
        <v>N</v>
      </c>
    </row>
    <row r="59" spans="2:153" ht="15" customHeight="1" x14ac:dyDescent="0.25">
      <c r="B59" s="350" t="s">
        <v>304</v>
      </c>
      <c r="C59" s="240">
        <f t="shared" si="5"/>
        <v>0</v>
      </c>
      <c r="D59" s="240">
        <f>IF(D1&gt;'Вводные данные'!$F$7,"N",('Вводные данные'!C313))</f>
        <v>0</v>
      </c>
      <c r="E59" s="194">
        <f>IF(E1&gt;'Вводные данные'!$F$7,"N",('Вводные данные'!D313))</f>
        <v>0</v>
      </c>
      <c r="F59" s="194">
        <f>IF(F1&gt;'Вводные данные'!$F$7,"N",('Вводные данные'!E313))</f>
        <v>0</v>
      </c>
      <c r="G59" s="194">
        <f>IF(G1&gt;'Вводные данные'!$F$7,"N",('Вводные данные'!F313))</f>
        <v>0</v>
      </c>
      <c r="H59" s="194">
        <f>IF(H1&gt;'Вводные данные'!$F$7,"N",('Вводные данные'!G313))</f>
        <v>0</v>
      </c>
      <c r="I59" s="194">
        <f>IF(I1&gt;'Вводные данные'!$F$7,"N",('Вводные данные'!H313))</f>
        <v>0</v>
      </c>
      <c r="J59" s="194">
        <f>IF(J1&gt;'Вводные данные'!$F$7,"N",('Вводные данные'!I313))</f>
        <v>0</v>
      </c>
      <c r="K59" s="194">
        <f>IF(K1&gt;'Вводные данные'!$F$7,"N",('Вводные данные'!J313))</f>
        <v>0</v>
      </c>
      <c r="L59" s="194">
        <f>IF(L1&gt;'Вводные данные'!$F$7,"N",('Вводные данные'!K313))</f>
        <v>0</v>
      </c>
      <c r="M59" s="252">
        <f>IF(M1&gt;'Вводные данные'!$F$7,"N",('Вводные данные'!L313))</f>
        <v>0</v>
      </c>
      <c r="N59" s="252">
        <f>IF(N1&gt;'Вводные данные'!$F$7,"N",('Вводные данные'!M313))</f>
        <v>0</v>
      </c>
      <c r="O59" s="252">
        <f>IF(O1&gt;'Вводные данные'!$F$7,"N",('Вводные данные'!N313))</f>
        <v>0</v>
      </c>
      <c r="P59" s="252">
        <f>IF(P1&gt;'Вводные данные'!$F$7,"N",('Вводные данные'!O313))</f>
        <v>0</v>
      </c>
      <c r="Q59" s="252">
        <f>IF(Q1&gt;'Вводные данные'!$F$7,"N",('Вводные данные'!P313))</f>
        <v>0</v>
      </c>
      <c r="R59" s="252">
        <f>IF(R1&gt;'Вводные данные'!$F$7,"N",('Вводные данные'!Q313))</f>
        <v>0</v>
      </c>
      <c r="S59" s="252">
        <f>IF(S1&gt;'Вводные данные'!$F$7,"N",('Вводные данные'!R313))</f>
        <v>0</v>
      </c>
      <c r="T59" s="252">
        <f>IF(T1&gt;'Вводные данные'!$F$7,"N",('Вводные данные'!S313))</f>
        <v>0</v>
      </c>
      <c r="U59" s="252">
        <f>IF(U1&gt;'Вводные данные'!$F$7,"N",('Вводные данные'!T313))</f>
        <v>0</v>
      </c>
      <c r="V59" s="252">
        <f>IF(V1&gt;'Вводные данные'!$F$7,"N",('Вводные данные'!U313))</f>
        <v>0</v>
      </c>
      <c r="W59" s="252">
        <f>IF(W1&gt;'Вводные данные'!$F$7,"N",('Вводные данные'!V313))</f>
        <v>0</v>
      </c>
      <c r="X59" s="252" t="str">
        <f>IF(X1&gt;'Вводные данные'!$F$7,"N",('Вводные данные'!W313))</f>
        <v>N</v>
      </c>
      <c r="Y59" s="252" t="str">
        <f>IF(Y1&gt;'Вводные данные'!$F$7,"N",('Вводные данные'!X313))</f>
        <v>N</v>
      </c>
      <c r="Z59" s="252" t="str">
        <f>IF(Z1&gt;'Вводные данные'!$F$7,"N",('Вводные данные'!Y313))</f>
        <v>N</v>
      </c>
      <c r="AA59" s="252" t="str">
        <f>IF(AA1&gt;'Вводные данные'!$F$7,"N",('Вводные данные'!Z313))</f>
        <v>N</v>
      </c>
      <c r="AB59" s="252" t="str">
        <f>IF(AB1&gt;'Вводные данные'!$F$7,"N",('Вводные данные'!AA313))</f>
        <v>N</v>
      </c>
      <c r="AC59" s="252" t="str">
        <f>IF(AC1&gt;'Вводные данные'!$F$7,"N",('Вводные данные'!AB313))</f>
        <v>N</v>
      </c>
      <c r="AD59" s="252" t="str">
        <f>IF(AD1&gt;'Вводные данные'!$F$7,"N",('Вводные данные'!AC313))</f>
        <v>N</v>
      </c>
      <c r="AE59" s="252" t="str">
        <f>IF(AE1&gt;'Вводные данные'!$F$7,"N",('Вводные данные'!AD313))</f>
        <v>N</v>
      </c>
      <c r="AF59" s="252" t="str">
        <f>IF(AF1&gt;'Вводные данные'!$F$7,"N",('Вводные данные'!AE313))</f>
        <v>N</v>
      </c>
      <c r="AG59" s="252" t="str">
        <f>IF(AG1&gt;'Вводные данные'!$F$7,"N",('Вводные данные'!AF313))</f>
        <v>N</v>
      </c>
      <c r="AH59" s="252" t="str">
        <f>IF(AH1&gt;'Вводные данные'!$F$7,"N",('Вводные данные'!AG313))</f>
        <v>N</v>
      </c>
      <c r="AI59" s="252" t="str">
        <f>IF(AI1&gt;'Вводные данные'!$F$7,"N",('Вводные данные'!AH313))</f>
        <v>N</v>
      </c>
      <c r="AJ59" s="252" t="str">
        <f>IF(AJ1&gt;'Вводные данные'!$F$7,"N",('Вводные данные'!AI313))</f>
        <v>N</v>
      </c>
      <c r="AK59" s="252" t="str">
        <f>IF(AK1&gt;'Вводные данные'!$F$7,"N",('Вводные данные'!AJ313))</f>
        <v>N</v>
      </c>
      <c r="AL59" s="252" t="str">
        <f>IF(AL1&gt;'Вводные данные'!$F$7,"N",('Вводные данные'!AK313))</f>
        <v>N</v>
      </c>
      <c r="AM59" s="252" t="str">
        <f>IF(AM1&gt;'Вводные данные'!$F$7,"N",('Вводные данные'!AL313))</f>
        <v>N</v>
      </c>
      <c r="AN59" s="252" t="str">
        <f>IF(AN1&gt;'Вводные данные'!$F$7,"N",('Вводные данные'!AM313))</f>
        <v>N</v>
      </c>
      <c r="AO59" s="252" t="str">
        <f>IF(AO1&gt;'Вводные данные'!$F$7,"N",('Вводные данные'!AN313))</f>
        <v>N</v>
      </c>
      <c r="AP59" s="252" t="str">
        <f>IF(AP1&gt;'Вводные данные'!$F$7,"N",('Вводные данные'!AO313))</f>
        <v>N</v>
      </c>
      <c r="AQ59" s="252" t="str">
        <f>IF(AQ1&gt;'Вводные данные'!$F$7,"N",('Вводные данные'!AP313))</f>
        <v>N</v>
      </c>
      <c r="AR59" s="252" t="str">
        <f>IF(AR1&gt;'Вводные данные'!$F$7,"N",('Вводные данные'!AQ313))</f>
        <v>N</v>
      </c>
      <c r="AS59" s="252" t="str">
        <f>IF(AS1&gt;'Вводные данные'!$F$7,"N",('Вводные данные'!AR313))</f>
        <v>N</v>
      </c>
      <c r="AT59" s="252" t="str">
        <f>IF(AT1&gt;'Вводные данные'!$F$7,"N",('Вводные данные'!AS313))</f>
        <v>N</v>
      </c>
      <c r="AU59" s="252" t="str">
        <f>IF(AU1&gt;'Вводные данные'!$F$7,"N",('Вводные данные'!AT313))</f>
        <v>N</v>
      </c>
      <c r="AV59" s="252" t="str">
        <f>IF(AV1&gt;'Вводные данные'!$F$7,"N",('Вводные данные'!AU313))</f>
        <v>N</v>
      </c>
      <c r="AW59" s="252" t="str">
        <f>IF(AW1&gt;'Вводные данные'!$F$7,"N",('Вводные данные'!AV313))</f>
        <v>N</v>
      </c>
      <c r="AX59" s="252" t="str">
        <f>IF(AX1&gt;'Вводные данные'!$F$7,"N",('Вводные данные'!AW313))</f>
        <v>N</v>
      </c>
      <c r="AY59" s="252" t="str">
        <f>IF(AY1&gt;'Вводные данные'!$F$7,"N",('Вводные данные'!AX313))</f>
        <v>N</v>
      </c>
      <c r="AZ59" s="252" t="str">
        <f>IF(AZ1&gt;'Вводные данные'!$F$7,"N",('Вводные данные'!AY313))</f>
        <v>N</v>
      </c>
      <c r="BA59" s="252" t="str">
        <f>IF(BA1&gt;'Вводные данные'!$F$7,"N",('Вводные данные'!AZ313))</f>
        <v>N</v>
      </c>
      <c r="BB59" s="252" t="str">
        <f>IF(BB1&gt;'Вводные данные'!$F$7,"N",('Вводные данные'!BA313))</f>
        <v>N</v>
      </c>
      <c r="BC59" s="252" t="str">
        <f>IF(BC1&gt;'Вводные данные'!$F$7,"N",('Вводные данные'!BB313))</f>
        <v>N</v>
      </c>
      <c r="BD59" s="252" t="str">
        <f>IF(BD1&gt;'Вводные данные'!$F$7,"N",('Вводные данные'!BC313))</f>
        <v>N</v>
      </c>
      <c r="BE59" s="252" t="str">
        <f>IF(BE1&gt;'Вводные данные'!$F$7,"N",('Вводные данные'!BD313))</f>
        <v>N</v>
      </c>
      <c r="BF59" s="252" t="str">
        <f>IF(BF1&gt;'Вводные данные'!$F$7,"N",('Вводные данные'!BE313))</f>
        <v>N</v>
      </c>
      <c r="BG59" s="252" t="str">
        <f>IF(BG1&gt;'Вводные данные'!$F$7,"N",('Вводные данные'!BF313))</f>
        <v>N</v>
      </c>
      <c r="BH59" s="252" t="str">
        <f>IF(BH1&gt;'Вводные данные'!$F$7,"N",('Вводные данные'!BG313))</f>
        <v>N</v>
      </c>
      <c r="BI59" s="252" t="str">
        <f>IF(BI1&gt;'Вводные данные'!$F$7,"N",('Вводные данные'!BH313))</f>
        <v>N</v>
      </c>
      <c r="BJ59" s="252" t="str">
        <f>IF(BJ1&gt;'Вводные данные'!$F$7,"N",('Вводные данные'!BI313))</f>
        <v>N</v>
      </c>
      <c r="BK59" s="252" t="str">
        <f>IF(BK1&gt;'Вводные данные'!$F$7,"N",('Вводные данные'!BJ313))</f>
        <v>N</v>
      </c>
      <c r="BL59" s="252" t="str">
        <f>IF(BL1&gt;'Вводные данные'!$F$7,"N",('Вводные данные'!BK313))</f>
        <v>N</v>
      </c>
      <c r="BM59" s="252" t="str">
        <f>IF(BM1&gt;'Вводные данные'!$F$7,"N",('Вводные данные'!BL313))</f>
        <v>N</v>
      </c>
      <c r="BN59" s="252" t="str">
        <f>IF(BN1&gt;'Вводные данные'!$F$7,"N",('Вводные данные'!BM313))</f>
        <v>N</v>
      </c>
      <c r="BO59" s="252" t="str">
        <f>IF(BO1&gt;'Вводные данные'!$F$7,"N",('Вводные данные'!BN313))</f>
        <v>N</v>
      </c>
      <c r="BP59" s="252" t="str">
        <f>IF(BP1&gt;'Вводные данные'!$F$7,"N",('Вводные данные'!BO313))</f>
        <v>N</v>
      </c>
      <c r="BQ59" s="252" t="str">
        <f>IF(BQ1&gt;'Вводные данные'!$F$7,"N",('Вводные данные'!BP313))</f>
        <v>N</v>
      </c>
      <c r="BR59" s="252" t="str">
        <f>IF(BR1&gt;'Вводные данные'!$F$7,"N",('Вводные данные'!BQ313))</f>
        <v>N</v>
      </c>
      <c r="BS59" s="252" t="str">
        <f>IF(BS1&gt;'Вводные данные'!$F$7,"N",('Вводные данные'!BR313))</f>
        <v>N</v>
      </c>
      <c r="BT59" s="252" t="str">
        <f>IF(BT1&gt;'Вводные данные'!$F$7,"N",('Вводные данные'!BS313))</f>
        <v>N</v>
      </c>
      <c r="BU59" s="252" t="str">
        <f>IF(BU1&gt;'Вводные данные'!$F$7,"N",('Вводные данные'!BT313))</f>
        <v>N</v>
      </c>
      <c r="BV59" s="252" t="str">
        <f>IF(BV1&gt;'Вводные данные'!$F$7,"N",('Вводные данные'!BU313))</f>
        <v>N</v>
      </c>
      <c r="BW59" s="252" t="str">
        <f>IF(BW1&gt;'Вводные данные'!$F$7,"N",('Вводные данные'!BV313))</f>
        <v>N</v>
      </c>
      <c r="BX59" s="252" t="str">
        <f>IF(BX1&gt;'Вводные данные'!$F$7,"N",('Вводные данные'!BW313))</f>
        <v>N</v>
      </c>
      <c r="BY59" s="252" t="str">
        <f>IF(BY1&gt;'Вводные данные'!$F$7,"N",('Вводные данные'!BX313))</f>
        <v>N</v>
      </c>
      <c r="BZ59" s="252" t="str">
        <f>IF(BZ1&gt;'Вводные данные'!$F$7,"N",('Вводные данные'!BY313))</f>
        <v>N</v>
      </c>
      <c r="CA59" s="252" t="str">
        <f>IF(CA1&gt;'Вводные данные'!$F$7,"N",('Вводные данные'!BZ313))</f>
        <v>N</v>
      </c>
      <c r="CB59" s="252" t="str">
        <f>IF(CB1&gt;'Вводные данные'!$F$7,"N",('Вводные данные'!CA313))</f>
        <v>N</v>
      </c>
      <c r="CC59" s="252" t="str">
        <f>IF(CC1&gt;'Вводные данные'!$F$7,"N",('Вводные данные'!CB313))</f>
        <v>N</v>
      </c>
      <c r="CD59" s="252" t="str">
        <f>IF(CD1&gt;'Вводные данные'!$F$7,"N",('Вводные данные'!CC313))</f>
        <v>N</v>
      </c>
      <c r="CE59" s="252" t="str">
        <f>IF(CE1&gt;'Вводные данные'!$F$7,"N",('Вводные данные'!CD313))</f>
        <v>N</v>
      </c>
      <c r="CF59" s="252" t="str">
        <f>IF(CF1&gt;'Вводные данные'!$F$7,"N",('Вводные данные'!CE313))</f>
        <v>N</v>
      </c>
      <c r="CG59" s="252" t="str">
        <f>IF(CG1&gt;'Вводные данные'!$F$7,"N",('Вводные данные'!CF313))</f>
        <v>N</v>
      </c>
      <c r="CH59" s="252" t="str">
        <f>IF(CH1&gt;'Вводные данные'!$F$7,"N",('Вводные данные'!CG313))</f>
        <v>N</v>
      </c>
      <c r="CI59" s="252" t="str">
        <f>IF(CI1&gt;'Вводные данные'!$F$7,"N",('Вводные данные'!CH313))</f>
        <v>N</v>
      </c>
      <c r="CJ59" s="252" t="str">
        <f>IF(CJ1&gt;'Вводные данные'!$F$7,"N",('Вводные данные'!CI313))</f>
        <v>N</v>
      </c>
      <c r="CK59" s="252" t="str">
        <f>IF(CK1&gt;'Вводные данные'!$F$7,"N",('Вводные данные'!CJ313))</f>
        <v>N</v>
      </c>
      <c r="CL59" s="252" t="str">
        <f>IF(CL1&gt;'Вводные данные'!$F$7,"N",('Вводные данные'!CK313))</f>
        <v>N</v>
      </c>
      <c r="CM59" s="252" t="str">
        <f>IF(CM1&gt;'Вводные данные'!$F$7,"N",('Вводные данные'!CL313))</f>
        <v>N</v>
      </c>
      <c r="CN59" s="252" t="str">
        <f>IF(CN1&gt;'Вводные данные'!$F$7,"N",('Вводные данные'!CM313))</f>
        <v>N</v>
      </c>
      <c r="CO59" s="252" t="str">
        <f>IF(CO1&gt;'Вводные данные'!$F$7,"N",('Вводные данные'!CN313))</f>
        <v>N</v>
      </c>
      <c r="CP59" s="252" t="str">
        <f>IF(CP1&gt;'Вводные данные'!$F$7,"N",('Вводные данные'!CO313))</f>
        <v>N</v>
      </c>
      <c r="CQ59" s="252" t="str">
        <f>IF(CQ1&gt;'Вводные данные'!$F$7,"N",('Вводные данные'!CP313))</f>
        <v>N</v>
      </c>
      <c r="CR59" s="252" t="str">
        <f>IF(CR1&gt;'Вводные данные'!$F$7,"N",('Вводные данные'!CQ313))</f>
        <v>N</v>
      </c>
      <c r="CS59" s="252" t="str">
        <f>IF(CS1&gt;'Вводные данные'!$F$7,"N",('Вводные данные'!CR313))</f>
        <v>N</v>
      </c>
      <c r="CT59" s="252" t="str">
        <f>IF(CT1&gt;'Вводные данные'!$F$7,"N",('Вводные данные'!CS313))</f>
        <v>N</v>
      </c>
      <c r="CU59" s="252" t="str">
        <f>IF(CU1&gt;'Вводные данные'!$F$7,"N",('Вводные данные'!CT313))</f>
        <v>N</v>
      </c>
      <c r="CV59" s="252" t="str">
        <f>IF(CV1&gt;'Вводные данные'!$F$7,"N",('Вводные данные'!CU313))</f>
        <v>N</v>
      </c>
      <c r="CW59" s="252" t="str">
        <f>IF(CW1&gt;'Вводные данные'!$F$7,"N",('Вводные данные'!CV313))</f>
        <v>N</v>
      </c>
      <c r="CX59" s="252" t="str">
        <f>IF(CX1&gt;'Вводные данные'!$F$7,"N",('Вводные данные'!CW313))</f>
        <v>N</v>
      </c>
      <c r="CY59" s="252" t="str">
        <f>IF(CY1&gt;'Вводные данные'!$F$7,"N",('Вводные данные'!CX313))</f>
        <v>N</v>
      </c>
      <c r="CZ59" s="252" t="str">
        <f>IF(CZ1&gt;'Вводные данные'!$F$7,"N",('Вводные данные'!CY313))</f>
        <v>N</v>
      </c>
      <c r="DA59" s="252" t="str">
        <f>IF(DA1&gt;'Вводные данные'!$F$7,"N",('Вводные данные'!CZ313))</f>
        <v>N</v>
      </c>
      <c r="DB59" s="252" t="str">
        <f>IF(DB1&gt;'Вводные данные'!$F$7,"N",('Вводные данные'!DA313))</f>
        <v>N</v>
      </c>
      <c r="DC59" s="252" t="str">
        <f>IF(DC1&gt;'Вводные данные'!$F$7,"N",('Вводные данные'!DB313))</f>
        <v>N</v>
      </c>
      <c r="DD59" s="252" t="str">
        <f>IF(DD1&gt;'Вводные данные'!$F$7,"N",('Вводные данные'!DC313))</f>
        <v>N</v>
      </c>
      <c r="DE59" s="252" t="str">
        <f>IF(DE1&gt;'Вводные данные'!$F$7,"N",('Вводные данные'!DD313))</f>
        <v>N</v>
      </c>
      <c r="DF59" s="252" t="str">
        <f>IF(DF1&gt;'Вводные данные'!$F$7,"N",('Вводные данные'!DE313))</f>
        <v>N</v>
      </c>
      <c r="DG59" s="252" t="str">
        <f>IF(DG1&gt;'Вводные данные'!$F$7,"N",('Вводные данные'!DF313))</f>
        <v>N</v>
      </c>
      <c r="DH59" s="252" t="str">
        <f>IF(DH1&gt;'Вводные данные'!$F$7,"N",('Вводные данные'!DG313))</f>
        <v>N</v>
      </c>
      <c r="DI59" s="252" t="str">
        <f>IF(DI1&gt;'Вводные данные'!$F$7,"N",('Вводные данные'!DH313))</f>
        <v>N</v>
      </c>
      <c r="DJ59" s="252" t="str">
        <f>IF(DJ1&gt;'Вводные данные'!$F$7,"N",('Вводные данные'!DI313))</f>
        <v>N</v>
      </c>
      <c r="DK59" s="252" t="str">
        <f>IF(DK1&gt;'Вводные данные'!$F$7,"N",('Вводные данные'!DJ313))</f>
        <v>N</v>
      </c>
      <c r="DL59" s="252" t="str">
        <f>IF(DL1&gt;'Вводные данные'!$F$7,"N",('Вводные данные'!DK313))</f>
        <v>N</v>
      </c>
      <c r="DM59" s="252" t="str">
        <f>IF(DM1&gt;'Вводные данные'!$F$7,"N",('Вводные данные'!DL313))</f>
        <v>N</v>
      </c>
      <c r="DN59" s="252" t="str">
        <f>IF(DN1&gt;'Вводные данные'!$F$7,"N",('Вводные данные'!DM313))</f>
        <v>N</v>
      </c>
      <c r="DO59" s="252" t="str">
        <f>IF(DO1&gt;'Вводные данные'!$F$7,"N",('Вводные данные'!DN313))</f>
        <v>N</v>
      </c>
      <c r="DP59" s="252" t="str">
        <f>IF(DP1&gt;'Вводные данные'!$F$7,"N",('Вводные данные'!DO313))</f>
        <v>N</v>
      </c>
      <c r="DQ59" s="252" t="str">
        <f>IF(DQ1&gt;'Вводные данные'!$F$7,"N",('Вводные данные'!DP313))</f>
        <v>N</v>
      </c>
      <c r="DR59" s="252" t="str">
        <f>IF(DR1&gt;'Вводные данные'!$F$7,"N",('Вводные данные'!DQ313))</f>
        <v>N</v>
      </c>
      <c r="DS59" s="252" t="str">
        <f>IF(DS1&gt;'Вводные данные'!$F$7,"N",('Вводные данные'!DR313))</f>
        <v>N</v>
      </c>
      <c r="DT59" s="252" t="str">
        <f>IF(DT1&gt;'Вводные данные'!$F$7,"N",('Вводные данные'!DS313))</f>
        <v>N</v>
      </c>
      <c r="DU59" s="252" t="str">
        <f>IF(DU1&gt;'Вводные данные'!$F$7,"N",('Вводные данные'!DT313))</f>
        <v>N</v>
      </c>
      <c r="DV59" s="252" t="str">
        <f>IF(DV1&gt;'Вводные данные'!$F$7,"N",('Вводные данные'!DU313))</f>
        <v>N</v>
      </c>
      <c r="DW59" s="252" t="str">
        <f>IF(DW1&gt;'Вводные данные'!$F$7,"N",('Вводные данные'!DV313))</f>
        <v>N</v>
      </c>
      <c r="DX59" s="252" t="str">
        <f>IF(DX1&gt;'Вводные данные'!$F$7,"N",('Вводные данные'!DW313))</f>
        <v>N</v>
      </c>
      <c r="DY59" s="252" t="str">
        <f>IF(DY1&gt;'Вводные данные'!$F$7,"N",('Вводные данные'!DX313))</f>
        <v>N</v>
      </c>
      <c r="DZ59" s="252" t="str">
        <f>IF(DZ1&gt;'Вводные данные'!$F$7,"N",('Вводные данные'!DY313))</f>
        <v>N</v>
      </c>
      <c r="EA59" s="252" t="str">
        <f>IF(EA1&gt;'Вводные данные'!$F$7,"N",('Вводные данные'!DZ313))</f>
        <v>N</v>
      </c>
      <c r="EB59" s="252" t="str">
        <f>IF(EB1&gt;'Вводные данные'!$F$7,"N",('Вводные данные'!EA313))</f>
        <v>N</v>
      </c>
      <c r="EC59" s="252" t="str">
        <f>IF(EC1&gt;'Вводные данные'!$F$7,"N",('Вводные данные'!EB313))</f>
        <v>N</v>
      </c>
      <c r="ED59" s="252" t="str">
        <f>IF(ED1&gt;'Вводные данные'!$F$7,"N",('Вводные данные'!EC313))</f>
        <v>N</v>
      </c>
      <c r="EE59" s="252" t="str">
        <f>IF(EE1&gt;'Вводные данные'!$F$7,"N",('Вводные данные'!ED313))</f>
        <v>N</v>
      </c>
      <c r="EF59" s="252" t="str">
        <f>IF(EF1&gt;'Вводные данные'!$F$7,"N",('Вводные данные'!EE313))</f>
        <v>N</v>
      </c>
      <c r="EG59" s="252" t="str">
        <f>IF(EG1&gt;'Вводные данные'!$F$7,"N",('Вводные данные'!EF313))</f>
        <v>N</v>
      </c>
      <c r="EH59" s="252" t="str">
        <f>IF(EH1&gt;'Вводные данные'!$F$7,"N",('Вводные данные'!EG313))</f>
        <v>N</v>
      </c>
      <c r="EI59" s="252" t="str">
        <f>IF(EI1&gt;'Вводные данные'!$F$7,"N",('Вводные данные'!EH313))</f>
        <v>N</v>
      </c>
      <c r="EJ59" s="252" t="str">
        <f>IF(EJ1&gt;'Вводные данные'!$F$7,"N",('Вводные данные'!EI313))</f>
        <v>N</v>
      </c>
      <c r="EK59" s="252" t="str">
        <f>IF(EK1&gt;'Вводные данные'!$F$7,"N",('Вводные данные'!EJ313))</f>
        <v>N</v>
      </c>
      <c r="EL59" s="252" t="str">
        <f>IF(EL1&gt;'Вводные данные'!$F$7,"N",('Вводные данные'!EK313))</f>
        <v>N</v>
      </c>
      <c r="EM59" s="252" t="str">
        <f>IF(EM1&gt;'Вводные данные'!$F$7,"N",('Вводные данные'!EL313))</f>
        <v>N</v>
      </c>
      <c r="EN59" s="252" t="str">
        <f>IF(EN1&gt;'Вводные данные'!$F$7,"N",('Вводные данные'!EM313))</f>
        <v>N</v>
      </c>
      <c r="EO59" s="252" t="str">
        <f>IF(EO1&gt;'Вводные данные'!$F$7,"N",('Вводные данные'!EN313))</f>
        <v>N</v>
      </c>
      <c r="EP59" s="252" t="str">
        <f>IF(EP1&gt;'Вводные данные'!$F$7,"N",('Вводные данные'!EO313))</f>
        <v>N</v>
      </c>
      <c r="EQ59" s="252" t="str">
        <f>IF(EQ1&gt;'Вводные данные'!$F$7,"N",('Вводные данные'!EP313))</f>
        <v>N</v>
      </c>
      <c r="ER59" s="252" t="str">
        <f>IF(ER1&gt;'Вводные данные'!$F$7,"N",('Вводные данные'!EQ313))</f>
        <v>N</v>
      </c>
      <c r="ES59" s="252" t="str">
        <f>IF(ES1&gt;'Вводные данные'!$F$7,"N",('Вводные данные'!ER313))</f>
        <v>N</v>
      </c>
      <c r="ET59" s="252" t="str">
        <f>IF(ET1&gt;'Вводные данные'!$F$7,"N",('Вводные данные'!ES313))</f>
        <v>N</v>
      </c>
      <c r="EU59" s="252" t="str">
        <f>IF(EU1&gt;'Вводные данные'!$F$7,"N",('Вводные данные'!ET313))</f>
        <v>N</v>
      </c>
      <c r="EV59" s="252" t="str">
        <f>IF(EV1&gt;'Вводные данные'!$F$7,"N",('Вводные данные'!EU313))</f>
        <v>N</v>
      </c>
      <c r="EW59" s="252" t="str">
        <f>IF(EW1&gt;'Вводные данные'!$F$7,"N",('Вводные данные'!EV313))</f>
        <v>N</v>
      </c>
    </row>
    <row r="60" spans="2:153" ht="15" customHeight="1" x14ac:dyDescent="0.25">
      <c r="B60" s="350" t="s">
        <v>181</v>
      </c>
      <c r="C60" s="240">
        <f t="shared" si="5"/>
        <v>0</v>
      </c>
      <c r="D60" s="240">
        <f>IF(D1&gt;'Вводные данные'!$F$7,"N",('Вводные данные'!C314))</f>
        <v>0</v>
      </c>
      <c r="E60" s="194">
        <f>IF(E1&gt;'Вводные данные'!$F$7,"N",('Вводные данные'!D314))</f>
        <v>0</v>
      </c>
      <c r="F60" s="194">
        <f>IF(F1&gt;'Вводные данные'!$F$7,"N",('Вводные данные'!E314))</f>
        <v>0</v>
      </c>
      <c r="G60" s="194">
        <f>IF(G1&gt;'Вводные данные'!$F$7,"N",('Вводные данные'!F314))</f>
        <v>0</v>
      </c>
      <c r="H60" s="194">
        <f>IF(H1&gt;'Вводные данные'!$F$7,"N",('Вводные данные'!G314))</f>
        <v>0</v>
      </c>
      <c r="I60" s="194">
        <f>IF(I1&gt;'Вводные данные'!$F$7,"N",('Вводные данные'!H314))</f>
        <v>0</v>
      </c>
      <c r="J60" s="194">
        <f>IF(J1&gt;'Вводные данные'!$F$7,"N",('Вводные данные'!I314))</f>
        <v>0</v>
      </c>
      <c r="K60" s="194">
        <f>IF(K1&gt;'Вводные данные'!$F$7,"N",('Вводные данные'!J314))</f>
        <v>0</v>
      </c>
      <c r="L60" s="194">
        <f>IF(L1&gt;'Вводные данные'!$F$7,"N",('Вводные данные'!K314))</f>
        <v>0</v>
      </c>
      <c r="M60" s="252">
        <f>IF(M1&gt;'Вводные данные'!$F$7,"N",('Вводные данные'!L314))</f>
        <v>0</v>
      </c>
      <c r="N60" s="252">
        <f>IF(N1&gt;'Вводные данные'!$F$7,"N",('Вводные данные'!M314))</f>
        <v>0</v>
      </c>
      <c r="O60" s="252">
        <f>IF(O1&gt;'Вводные данные'!$F$7,"N",('Вводные данные'!N314))</f>
        <v>0</v>
      </c>
      <c r="P60" s="252">
        <f>IF(P1&gt;'Вводные данные'!$F$7,"N",('Вводные данные'!O314))</f>
        <v>0</v>
      </c>
      <c r="Q60" s="252">
        <f>IF(Q1&gt;'Вводные данные'!$F$7,"N",('Вводные данные'!P314))</f>
        <v>0</v>
      </c>
      <c r="R60" s="252">
        <f>IF(R1&gt;'Вводные данные'!$F$7,"N",('Вводные данные'!Q314))</f>
        <v>0</v>
      </c>
      <c r="S60" s="252">
        <f>IF(S1&gt;'Вводные данные'!$F$7,"N",('Вводные данные'!R314))</f>
        <v>0</v>
      </c>
      <c r="T60" s="252">
        <f>IF(T1&gt;'Вводные данные'!$F$7,"N",('Вводные данные'!S314))</f>
        <v>0</v>
      </c>
      <c r="U60" s="252">
        <f>IF(U1&gt;'Вводные данные'!$F$7,"N",('Вводные данные'!T314))</f>
        <v>0</v>
      </c>
      <c r="V60" s="252">
        <f>IF(V1&gt;'Вводные данные'!$F$7,"N",('Вводные данные'!U314))</f>
        <v>0</v>
      </c>
      <c r="W60" s="252">
        <f>IF(W1&gt;'Вводные данные'!$F$7,"N",('Вводные данные'!V314))</f>
        <v>0</v>
      </c>
      <c r="X60" s="252" t="str">
        <f>IF(X1&gt;'Вводные данные'!$F$7,"N",('Вводные данные'!W314))</f>
        <v>N</v>
      </c>
      <c r="Y60" s="252" t="str">
        <f>IF(Y1&gt;'Вводные данные'!$F$7,"N",('Вводные данные'!X314))</f>
        <v>N</v>
      </c>
      <c r="Z60" s="252" t="str">
        <f>IF(Z1&gt;'Вводные данные'!$F$7,"N",('Вводные данные'!Y314))</f>
        <v>N</v>
      </c>
      <c r="AA60" s="252" t="str">
        <f>IF(AA1&gt;'Вводные данные'!$F$7,"N",('Вводные данные'!Z314))</f>
        <v>N</v>
      </c>
      <c r="AB60" s="252" t="str">
        <f>IF(AB1&gt;'Вводные данные'!$F$7,"N",('Вводные данные'!AA314))</f>
        <v>N</v>
      </c>
      <c r="AC60" s="252" t="str">
        <f>IF(AC1&gt;'Вводные данные'!$F$7,"N",('Вводные данные'!AB314))</f>
        <v>N</v>
      </c>
      <c r="AD60" s="252" t="str">
        <f>IF(AD1&gt;'Вводные данные'!$F$7,"N",('Вводные данные'!AC314))</f>
        <v>N</v>
      </c>
      <c r="AE60" s="252" t="str">
        <f>IF(AE1&gt;'Вводные данные'!$F$7,"N",('Вводные данные'!AD314))</f>
        <v>N</v>
      </c>
      <c r="AF60" s="252" t="str">
        <f>IF(AF1&gt;'Вводные данные'!$F$7,"N",('Вводные данные'!AE314))</f>
        <v>N</v>
      </c>
      <c r="AG60" s="252" t="str">
        <f>IF(AG1&gt;'Вводные данные'!$F$7,"N",('Вводные данные'!AF314))</f>
        <v>N</v>
      </c>
      <c r="AH60" s="252" t="str">
        <f>IF(AH1&gt;'Вводные данные'!$F$7,"N",('Вводные данные'!AG314))</f>
        <v>N</v>
      </c>
      <c r="AI60" s="252" t="str">
        <f>IF(AI1&gt;'Вводные данные'!$F$7,"N",('Вводные данные'!AH314))</f>
        <v>N</v>
      </c>
      <c r="AJ60" s="252" t="str">
        <f>IF(AJ1&gt;'Вводные данные'!$F$7,"N",('Вводные данные'!AI314))</f>
        <v>N</v>
      </c>
      <c r="AK60" s="252" t="str">
        <f>IF(AK1&gt;'Вводные данные'!$F$7,"N",('Вводные данные'!AJ314))</f>
        <v>N</v>
      </c>
      <c r="AL60" s="252" t="str">
        <f>IF(AL1&gt;'Вводные данные'!$F$7,"N",('Вводные данные'!AK314))</f>
        <v>N</v>
      </c>
      <c r="AM60" s="252" t="str">
        <f>IF(AM1&gt;'Вводные данные'!$F$7,"N",('Вводные данные'!AL314))</f>
        <v>N</v>
      </c>
      <c r="AN60" s="252" t="str">
        <f>IF(AN1&gt;'Вводные данные'!$F$7,"N",('Вводные данные'!AM314))</f>
        <v>N</v>
      </c>
      <c r="AO60" s="252" t="str">
        <f>IF(AO1&gt;'Вводные данные'!$F$7,"N",('Вводные данные'!AN314))</f>
        <v>N</v>
      </c>
      <c r="AP60" s="252" t="str">
        <f>IF(AP1&gt;'Вводные данные'!$F$7,"N",('Вводные данные'!AO314))</f>
        <v>N</v>
      </c>
      <c r="AQ60" s="252" t="str">
        <f>IF(AQ1&gt;'Вводные данные'!$F$7,"N",('Вводные данные'!AP314))</f>
        <v>N</v>
      </c>
      <c r="AR60" s="252" t="str">
        <f>IF(AR1&gt;'Вводные данные'!$F$7,"N",('Вводные данные'!AQ314))</f>
        <v>N</v>
      </c>
      <c r="AS60" s="252" t="str">
        <f>IF(AS1&gt;'Вводные данные'!$F$7,"N",('Вводные данные'!AR314))</f>
        <v>N</v>
      </c>
      <c r="AT60" s="252" t="str">
        <f>IF(AT1&gt;'Вводные данные'!$F$7,"N",('Вводные данные'!AS314))</f>
        <v>N</v>
      </c>
      <c r="AU60" s="252" t="str">
        <f>IF(AU1&gt;'Вводные данные'!$F$7,"N",('Вводные данные'!AT314))</f>
        <v>N</v>
      </c>
      <c r="AV60" s="252" t="str">
        <f>IF(AV1&gt;'Вводные данные'!$F$7,"N",('Вводные данные'!AU314))</f>
        <v>N</v>
      </c>
      <c r="AW60" s="252" t="str">
        <f>IF(AW1&gt;'Вводные данные'!$F$7,"N",('Вводные данные'!AV314))</f>
        <v>N</v>
      </c>
      <c r="AX60" s="252" t="str">
        <f>IF(AX1&gt;'Вводные данные'!$F$7,"N",('Вводные данные'!AW314))</f>
        <v>N</v>
      </c>
      <c r="AY60" s="252" t="str">
        <f>IF(AY1&gt;'Вводные данные'!$F$7,"N",('Вводные данные'!AX314))</f>
        <v>N</v>
      </c>
      <c r="AZ60" s="252" t="str">
        <f>IF(AZ1&gt;'Вводные данные'!$F$7,"N",('Вводные данные'!AY314))</f>
        <v>N</v>
      </c>
      <c r="BA60" s="252" t="str">
        <f>IF(BA1&gt;'Вводные данные'!$F$7,"N",('Вводные данные'!AZ314))</f>
        <v>N</v>
      </c>
      <c r="BB60" s="252" t="str">
        <f>IF(BB1&gt;'Вводные данные'!$F$7,"N",('Вводные данные'!BA314))</f>
        <v>N</v>
      </c>
      <c r="BC60" s="252" t="str">
        <f>IF(BC1&gt;'Вводные данные'!$F$7,"N",('Вводные данные'!BB314))</f>
        <v>N</v>
      </c>
      <c r="BD60" s="252" t="str">
        <f>IF(BD1&gt;'Вводные данные'!$F$7,"N",('Вводные данные'!BC314))</f>
        <v>N</v>
      </c>
      <c r="BE60" s="252" t="str">
        <f>IF(BE1&gt;'Вводные данные'!$F$7,"N",('Вводные данные'!BD314))</f>
        <v>N</v>
      </c>
      <c r="BF60" s="252" t="str">
        <f>IF(BF1&gt;'Вводные данные'!$F$7,"N",('Вводные данные'!BE314))</f>
        <v>N</v>
      </c>
      <c r="BG60" s="252" t="str">
        <f>IF(BG1&gt;'Вводные данные'!$F$7,"N",('Вводные данные'!BF314))</f>
        <v>N</v>
      </c>
      <c r="BH60" s="252" t="str">
        <f>IF(BH1&gt;'Вводные данные'!$F$7,"N",('Вводные данные'!BG314))</f>
        <v>N</v>
      </c>
      <c r="BI60" s="252" t="str">
        <f>IF(BI1&gt;'Вводные данные'!$F$7,"N",('Вводные данные'!BH314))</f>
        <v>N</v>
      </c>
      <c r="BJ60" s="252" t="str">
        <f>IF(BJ1&gt;'Вводные данные'!$F$7,"N",('Вводные данные'!BI314))</f>
        <v>N</v>
      </c>
      <c r="BK60" s="252" t="str">
        <f>IF(BK1&gt;'Вводные данные'!$F$7,"N",('Вводные данные'!BJ314))</f>
        <v>N</v>
      </c>
      <c r="BL60" s="252" t="str">
        <f>IF(BL1&gt;'Вводные данные'!$F$7,"N",('Вводные данные'!BK314))</f>
        <v>N</v>
      </c>
      <c r="BM60" s="252" t="str">
        <f>IF(BM1&gt;'Вводные данные'!$F$7,"N",('Вводные данные'!BL314))</f>
        <v>N</v>
      </c>
      <c r="BN60" s="252" t="str">
        <f>IF(BN1&gt;'Вводные данные'!$F$7,"N",('Вводные данные'!BM314))</f>
        <v>N</v>
      </c>
      <c r="BO60" s="252" t="str">
        <f>IF(BO1&gt;'Вводные данные'!$F$7,"N",('Вводные данные'!BN314))</f>
        <v>N</v>
      </c>
      <c r="BP60" s="252" t="str">
        <f>IF(BP1&gt;'Вводные данные'!$F$7,"N",('Вводные данные'!BO314))</f>
        <v>N</v>
      </c>
      <c r="BQ60" s="252" t="str">
        <f>IF(BQ1&gt;'Вводные данные'!$F$7,"N",('Вводные данные'!BP314))</f>
        <v>N</v>
      </c>
      <c r="BR60" s="252" t="str">
        <f>IF(BR1&gt;'Вводные данные'!$F$7,"N",('Вводные данные'!BQ314))</f>
        <v>N</v>
      </c>
      <c r="BS60" s="252" t="str">
        <f>IF(BS1&gt;'Вводные данные'!$F$7,"N",('Вводные данные'!BR314))</f>
        <v>N</v>
      </c>
      <c r="BT60" s="252" t="str">
        <f>IF(BT1&gt;'Вводные данные'!$F$7,"N",('Вводные данные'!BS314))</f>
        <v>N</v>
      </c>
      <c r="BU60" s="252" t="str">
        <f>IF(BU1&gt;'Вводные данные'!$F$7,"N",('Вводные данные'!BT314))</f>
        <v>N</v>
      </c>
      <c r="BV60" s="252" t="str">
        <f>IF(BV1&gt;'Вводные данные'!$F$7,"N",('Вводные данные'!BU314))</f>
        <v>N</v>
      </c>
      <c r="BW60" s="252" t="str">
        <f>IF(BW1&gt;'Вводные данные'!$F$7,"N",('Вводные данные'!BV314))</f>
        <v>N</v>
      </c>
      <c r="BX60" s="252" t="str">
        <f>IF(BX1&gt;'Вводные данные'!$F$7,"N",('Вводные данные'!BW314))</f>
        <v>N</v>
      </c>
      <c r="BY60" s="252" t="str">
        <f>IF(BY1&gt;'Вводные данные'!$F$7,"N",('Вводные данные'!BX314))</f>
        <v>N</v>
      </c>
      <c r="BZ60" s="252" t="str">
        <f>IF(BZ1&gt;'Вводные данные'!$F$7,"N",('Вводные данные'!BY314))</f>
        <v>N</v>
      </c>
      <c r="CA60" s="252" t="str">
        <f>IF(CA1&gt;'Вводные данные'!$F$7,"N",('Вводные данные'!BZ314))</f>
        <v>N</v>
      </c>
      <c r="CB60" s="252" t="str">
        <f>IF(CB1&gt;'Вводные данные'!$F$7,"N",('Вводные данные'!CA314))</f>
        <v>N</v>
      </c>
      <c r="CC60" s="252" t="str">
        <f>IF(CC1&gt;'Вводные данные'!$F$7,"N",('Вводные данные'!CB314))</f>
        <v>N</v>
      </c>
      <c r="CD60" s="252" t="str">
        <f>IF(CD1&gt;'Вводные данные'!$F$7,"N",('Вводные данные'!CC314))</f>
        <v>N</v>
      </c>
      <c r="CE60" s="252" t="str">
        <f>IF(CE1&gt;'Вводные данные'!$F$7,"N",('Вводные данные'!CD314))</f>
        <v>N</v>
      </c>
      <c r="CF60" s="252" t="str">
        <f>IF(CF1&gt;'Вводные данные'!$F$7,"N",('Вводные данные'!CE314))</f>
        <v>N</v>
      </c>
      <c r="CG60" s="252" t="str">
        <f>IF(CG1&gt;'Вводные данные'!$F$7,"N",('Вводные данные'!CF314))</f>
        <v>N</v>
      </c>
      <c r="CH60" s="252" t="str">
        <f>IF(CH1&gt;'Вводные данные'!$F$7,"N",('Вводные данные'!CG314))</f>
        <v>N</v>
      </c>
      <c r="CI60" s="252" t="str">
        <f>IF(CI1&gt;'Вводные данные'!$F$7,"N",('Вводные данные'!CH314))</f>
        <v>N</v>
      </c>
      <c r="CJ60" s="252" t="str">
        <f>IF(CJ1&gt;'Вводные данные'!$F$7,"N",('Вводные данные'!CI314))</f>
        <v>N</v>
      </c>
      <c r="CK60" s="252" t="str">
        <f>IF(CK1&gt;'Вводные данные'!$F$7,"N",('Вводные данные'!CJ314))</f>
        <v>N</v>
      </c>
      <c r="CL60" s="252" t="str">
        <f>IF(CL1&gt;'Вводные данные'!$F$7,"N",('Вводные данные'!CK314))</f>
        <v>N</v>
      </c>
      <c r="CM60" s="252" t="str">
        <f>IF(CM1&gt;'Вводные данные'!$F$7,"N",('Вводные данные'!CL314))</f>
        <v>N</v>
      </c>
      <c r="CN60" s="252" t="str">
        <f>IF(CN1&gt;'Вводные данные'!$F$7,"N",('Вводные данные'!CM314))</f>
        <v>N</v>
      </c>
      <c r="CO60" s="252" t="str">
        <f>IF(CO1&gt;'Вводные данные'!$F$7,"N",('Вводные данные'!CN314))</f>
        <v>N</v>
      </c>
      <c r="CP60" s="252" t="str">
        <f>IF(CP1&gt;'Вводные данные'!$F$7,"N",('Вводные данные'!CO314))</f>
        <v>N</v>
      </c>
      <c r="CQ60" s="252" t="str">
        <f>IF(CQ1&gt;'Вводные данные'!$F$7,"N",('Вводные данные'!CP314))</f>
        <v>N</v>
      </c>
      <c r="CR60" s="252" t="str">
        <f>IF(CR1&gt;'Вводные данные'!$F$7,"N",('Вводные данные'!CQ314))</f>
        <v>N</v>
      </c>
      <c r="CS60" s="252" t="str">
        <f>IF(CS1&gt;'Вводные данные'!$F$7,"N",('Вводные данные'!CR314))</f>
        <v>N</v>
      </c>
      <c r="CT60" s="252" t="str">
        <f>IF(CT1&gt;'Вводные данные'!$F$7,"N",('Вводные данные'!CS314))</f>
        <v>N</v>
      </c>
      <c r="CU60" s="252" t="str">
        <f>IF(CU1&gt;'Вводные данные'!$F$7,"N",('Вводные данные'!CT314))</f>
        <v>N</v>
      </c>
      <c r="CV60" s="252" t="str">
        <f>IF(CV1&gt;'Вводные данные'!$F$7,"N",('Вводные данные'!CU314))</f>
        <v>N</v>
      </c>
      <c r="CW60" s="252" t="str">
        <f>IF(CW1&gt;'Вводные данные'!$F$7,"N",('Вводные данные'!CV314))</f>
        <v>N</v>
      </c>
      <c r="CX60" s="252" t="str">
        <f>IF(CX1&gt;'Вводные данные'!$F$7,"N",('Вводные данные'!CW314))</f>
        <v>N</v>
      </c>
      <c r="CY60" s="252" t="str">
        <f>IF(CY1&gt;'Вводные данные'!$F$7,"N",('Вводные данные'!CX314))</f>
        <v>N</v>
      </c>
      <c r="CZ60" s="252" t="str">
        <f>IF(CZ1&gt;'Вводные данные'!$F$7,"N",('Вводные данные'!CY314))</f>
        <v>N</v>
      </c>
      <c r="DA60" s="252" t="str">
        <f>IF(DA1&gt;'Вводные данные'!$F$7,"N",('Вводные данные'!CZ314))</f>
        <v>N</v>
      </c>
      <c r="DB60" s="252" t="str">
        <f>IF(DB1&gt;'Вводные данные'!$F$7,"N",('Вводные данные'!DA314))</f>
        <v>N</v>
      </c>
      <c r="DC60" s="252" t="str">
        <f>IF(DC1&gt;'Вводные данные'!$F$7,"N",('Вводные данные'!DB314))</f>
        <v>N</v>
      </c>
      <c r="DD60" s="252" t="str">
        <f>IF(DD1&gt;'Вводные данные'!$F$7,"N",('Вводные данные'!DC314))</f>
        <v>N</v>
      </c>
      <c r="DE60" s="252" t="str">
        <f>IF(DE1&gt;'Вводные данные'!$F$7,"N",('Вводные данные'!DD314))</f>
        <v>N</v>
      </c>
      <c r="DF60" s="252" t="str">
        <f>IF(DF1&gt;'Вводные данные'!$F$7,"N",('Вводные данные'!DE314))</f>
        <v>N</v>
      </c>
      <c r="DG60" s="252" t="str">
        <f>IF(DG1&gt;'Вводные данные'!$F$7,"N",('Вводные данные'!DF314))</f>
        <v>N</v>
      </c>
      <c r="DH60" s="252" t="str">
        <f>IF(DH1&gt;'Вводные данные'!$F$7,"N",('Вводные данные'!DG314))</f>
        <v>N</v>
      </c>
      <c r="DI60" s="252" t="str">
        <f>IF(DI1&gt;'Вводные данные'!$F$7,"N",('Вводные данные'!DH314))</f>
        <v>N</v>
      </c>
      <c r="DJ60" s="252" t="str">
        <f>IF(DJ1&gt;'Вводные данные'!$F$7,"N",('Вводные данные'!DI314))</f>
        <v>N</v>
      </c>
      <c r="DK60" s="252" t="str">
        <f>IF(DK1&gt;'Вводные данные'!$F$7,"N",('Вводные данные'!DJ314))</f>
        <v>N</v>
      </c>
      <c r="DL60" s="252" t="str">
        <f>IF(DL1&gt;'Вводные данные'!$F$7,"N",('Вводные данные'!DK314))</f>
        <v>N</v>
      </c>
      <c r="DM60" s="252" t="str">
        <f>IF(DM1&gt;'Вводные данные'!$F$7,"N",('Вводные данные'!DL314))</f>
        <v>N</v>
      </c>
      <c r="DN60" s="252" t="str">
        <f>IF(DN1&gt;'Вводные данные'!$F$7,"N",('Вводные данные'!DM314))</f>
        <v>N</v>
      </c>
      <c r="DO60" s="252" t="str">
        <f>IF(DO1&gt;'Вводные данные'!$F$7,"N",('Вводные данные'!DN314))</f>
        <v>N</v>
      </c>
      <c r="DP60" s="252" t="str">
        <f>IF(DP1&gt;'Вводные данные'!$F$7,"N",('Вводные данные'!DO314))</f>
        <v>N</v>
      </c>
      <c r="DQ60" s="252" t="str">
        <f>IF(DQ1&gt;'Вводные данные'!$F$7,"N",('Вводные данные'!DP314))</f>
        <v>N</v>
      </c>
      <c r="DR60" s="252" t="str">
        <f>IF(DR1&gt;'Вводные данные'!$F$7,"N",('Вводные данные'!DQ314))</f>
        <v>N</v>
      </c>
      <c r="DS60" s="252" t="str">
        <f>IF(DS1&gt;'Вводные данные'!$F$7,"N",('Вводные данные'!DR314))</f>
        <v>N</v>
      </c>
      <c r="DT60" s="252" t="str">
        <f>IF(DT1&gt;'Вводные данные'!$F$7,"N",('Вводные данные'!DS314))</f>
        <v>N</v>
      </c>
      <c r="DU60" s="252" t="str">
        <f>IF(DU1&gt;'Вводные данные'!$F$7,"N",('Вводные данные'!DT314))</f>
        <v>N</v>
      </c>
      <c r="DV60" s="252" t="str">
        <f>IF(DV1&gt;'Вводные данные'!$F$7,"N",('Вводные данные'!DU314))</f>
        <v>N</v>
      </c>
      <c r="DW60" s="252" t="str">
        <f>IF(DW1&gt;'Вводные данные'!$F$7,"N",('Вводные данные'!DV314))</f>
        <v>N</v>
      </c>
      <c r="DX60" s="252" t="str">
        <f>IF(DX1&gt;'Вводные данные'!$F$7,"N",('Вводные данные'!DW314))</f>
        <v>N</v>
      </c>
      <c r="DY60" s="252" t="str">
        <f>IF(DY1&gt;'Вводные данные'!$F$7,"N",('Вводные данные'!DX314))</f>
        <v>N</v>
      </c>
      <c r="DZ60" s="252" t="str">
        <f>IF(DZ1&gt;'Вводные данные'!$F$7,"N",('Вводные данные'!DY314))</f>
        <v>N</v>
      </c>
      <c r="EA60" s="252" t="str">
        <f>IF(EA1&gt;'Вводные данные'!$F$7,"N",('Вводные данные'!DZ314))</f>
        <v>N</v>
      </c>
      <c r="EB60" s="252" t="str">
        <f>IF(EB1&gt;'Вводные данные'!$F$7,"N",('Вводные данные'!EA314))</f>
        <v>N</v>
      </c>
      <c r="EC60" s="252" t="str">
        <f>IF(EC1&gt;'Вводные данные'!$F$7,"N",('Вводные данные'!EB314))</f>
        <v>N</v>
      </c>
      <c r="ED60" s="252" t="str">
        <f>IF(ED1&gt;'Вводные данные'!$F$7,"N",('Вводные данные'!EC314))</f>
        <v>N</v>
      </c>
      <c r="EE60" s="252" t="str">
        <f>IF(EE1&gt;'Вводные данные'!$F$7,"N",('Вводные данные'!ED314))</f>
        <v>N</v>
      </c>
      <c r="EF60" s="252" t="str">
        <f>IF(EF1&gt;'Вводные данные'!$F$7,"N",('Вводные данные'!EE314))</f>
        <v>N</v>
      </c>
      <c r="EG60" s="252" t="str">
        <f>IF(EG1&gt;'Вводные данные'!$F$7,"N",('Вводные данные'!EF314))</f>
        <v>N</v>
      </c>
      <c r="EH60" s="252" t="str">
        <f>IF(EH1&gt;'Вводные данные'!$F$7,"N",('Вводные данные'!EG314))</f>
        <v>N</v>
      </c>
      <c r="EI60" s="252" t="str">
        <f>IF(EI1&gt;'Вводные данные'!$F$7,"N",('Вводные данные'!EH314))</f>
        <v>N</v>
      </c>
      <c r="EJ60" s="252" t="str">
        <f>IF(EJ1&gt;'Вводные данные'!$F$7,"N",('Вводные данные'!EI314))</f>
        <v>N</v>
      </c>
      <c r="EK60" s="252" t="str">
        <f>IF(EK1&gt;'Вводные данные'!$F$7,"N",('Вводные данные'!EJ314))</f>
        <v>N</v>
      </c>
      <c r="EL60" s="252" t="str">
        <f>IF(EL1&gt;'Вводные данные'!$F$7,"N",('Вводные данные'!EK314))</f>
        <v>N</v>
      </c>
      <c r="EM60" s="252" t="str">
        <f>IF(EM1&gt;'Вводные данные'!$F$7,"N",('Вводные данные'!EL314))</f>
        <v>N</v>
      </c>
      <c r="EN60" s="252" t="str">
        <f>IF(EN1&gt;'Вводные данные'!$F$7,"N",('Вводные данные'!EM314))</f>
        <v>N</v>
      </c>
      <c r="EO60" s="252" t="str">
        <f>IF(EO1&gt;'Вводные данные'!$F$7,"N",('Вводные данные'!EN314))</f>
        <v>N</v>
      </c>
      <c r="EP60" s="252" t="str">
        <f>IF(EP1&gt;'Вводные данные'!$F$7,"N",('Вводные данные'!EO314))</f>
        <v>N</v>
      </c>
      <c r="EQ60" s="252" t="str">
        <f>IF(EQ1&gt;'Вводные данные'!$F$7,"N",('Вводные данные'!EP314))</f>
        <v>N</v>
      </c>
      <c r="ER60" s="252" t="str">
        <f>IF(ER1&gt;'Вводные данные'!$F$7,"N",('Вводные данные'!EQ314))</f>
        <v>N</v>
      </c>
      <c r="ES60" s="252" t="str">
        <f>IF(ES1&gt;'Вводные данные'!$F$7,"N",('Вводные данные'!ER314))</f>
        <v>N</v>
      </c>
      <c r="ET60" s="252" t="str">
        <f>IF(ET1&gt;'Вводные данные'!$F$7,"N",('Вводные данные'!ES314))</f>
        <v>N</v>
      </c>
      <c r="EU60" s="252" t="str">
        <f>IF(EU1&gt;'Вводные данные'!$F$7,"N",('Вводные данные'!ET314))</f>
        <v>N</v>
      </c>
      <c r="EV60" s="252" t="str">
        <f>IF(EV1&gt;'Вводные данные'!$F$7,"N",('Вводные данные'!EU314))</f>
        <v>N</v>
      </c>
      <c r="EW60" s="252" t="str">
        <f>IF(EW1&gt;'Вводные данные'!$F$7,"N",('Вводные данные'!EV314))</f>
        <v>N</v>
      </c>
    </row>
    <row r="61" spans="2:153" ht="15" customHeight="1" x14ac:dyDescent="0.25">
      <c r="B61" s="351" t="str">
        <f>IF('Вводные данные'!B315=0,"",'Вводные данные'!B315)</f>
        <v>Реализация прочих активов</v>
      </c>
      <c r="C61" s="240">
        <f t="shared" si="5"/>
        <v>0</v>
      </c>
      <c r="D61" s="240">
        <f>IF(D1&gt;'Вводные данные'!$F$7,"N",('Вводные данные'!C315))</f>
        <v>0</v>
      </c>
      <c r="E61" s="194">
        <f>IF(E1&gt;'Вводные данные'!$F$7,"N",('Вводные данные'!D315))</f>
        <v>0</v>
      </c>
      <c r="F61" s="194">
        <f>IF(F1&gt;'Вводные данные'!$F$7,"N",('Вводные данные'!E315))</f>
        <v>0</v>
      </c>
      <c r="G61" s="194">
        <f>IF(G1&gt;'Вводные данные'!$F$7,"N",('Вводные данные'!F315))</f>
        <v>0</v>
      </c>
      <c r="H61" s="194">
        <f>IF(H1&gt;'Вводные данные'!$F$7,"N",('Вводные данные'!G315))</f>
        <v>0</v>
      </c>
      <c r="I61" s="194">
        <f>IF(I1&gt;'Вводные данные'!$F$7,"N",('Вводные данные'!H315))</f>
        <v>0</v>
      </c>
      <c r="J61" s="194">
        <f>IF(J1&gt;'Вводные данные'!$F$7,"N",('Вводные данные'!I315))</f>
        <v>0</v>
      </c>
      <c r="K61" s="194">
        <f>IF(K1&gt;'Вводные данные'!$F$7,"N",('Вводные данные'!J315))</f>
        <v>0</v>
      </c>
      <c r="L61" s="194">
        <f>IF(L1&gt;'Вводные данные'!$F$7,"N",('Вводные данные'!K315))</f>
        <v>0</v>
      </c>
      <c r="M61" s="252">
        <f>IF(M1&gt;'Вводные данные'!$F$7,"N",('Вводные данные'!L315))</f>
        <v>0</v>
      </c>
      <c r="N61" s="252">
        <f>IF(N1&gt;'Вводные данные'!$F$7,"N",('Вводные данные'!M315))</f>
        <v>0</v>
      </c>
      <c r="O61" s="252">
        <f>IF(O1&gt;'Вводные данные'!$F$7,"N",('Вводные данные'!N315))</f>
        <v>0</v>
      </c>
      <c r="P61" s="252">
        <f>IF(P1&gt;'Вводные данные'!$F$7,"N",('Вводные данные'!O315))</f>
        <v>0</v>
      </c>
      <c r="Q61" s="252">
        <f>IF(Q1&gt;'Вводные данные'!$F$7,"N",('Вводные данные'!P315))</f>
        <v>0</v>
      </c>
      <c r="R61" s="252">
        <f>IF(R1&gt;'Вводные данные'!$F$7,"N",('Вводные данные'!Q315))</f>
        <v>0</v>
      </c>
      <c r="S61" s="252">
        <f>IF(S1&gt;'Вводные данные'!$F$7,"N",('Вводные данные'!R315))</f>
        <v>0</v>
      </c>
      <c r="T61" s="252">
        <f>IF(T1&gt;'Вводные данные'!$F$7,"N",('Вводные данные'!S315))</f>
        <v>0</v>
      </c>
      <c r="U61" s="252">
        <f>IF(U1&gt;'Вводные данные'!$F$7,"N",('Вводные данные'!T315))</f>
        <v>0</v>
      </c>
      <c r="V61" s="252">
        <f>IF(V1&gt;'Вводные данные'!$F$7,"N",('Вводные данные'!U315))</f>
        <v>0</v>
      </c>
      <c r="W61" s="252">
        <f>IF(W1&gt;'Вводные данные'!$F$7,"N",('Вводные данные'!V315))</f>
        <v>0</v>
      </c>
      <c r="X61" s="252" t="str">
        <f>IF(X1&gt;'Вводные данные'!$F$7,"N",('Вводные данные'!W315))</f>
        <v>N</v>
      </c>
      <c r="Y61" s="252" t="str">
        <f>IF(Y1&gt;'Вводные данные'!$F$7,"N",('Вводные данные'!X315))</f>
        <v>N</v>
      </c>
      <c r="Z61" s="252" t="str">
        <f>IF(Z1&gt;'Вводные данные'!$F$7,"N",('Вводные данные'!Y315))</f>
        <v>N</v>
      </c>
      <c r="AA61" s="252" t="str">
        <f>IF(AA1&gt;'Вводные данные'!$F$7,"N",('Вводные данные'!Z315))</f>
        <v>N</v>
      </c>
      <c r="AB61" s="252" t="str">
        <f>IF(AB1&gt;'Вводные данные'!$F$7,"N",('Вводные данные'!AA315))</f>
        <v>N</v>
      </c>
      <c r="AC61" s="252" t="str">
        <f>IF(AC1&gt;'Вводные данные'!$F$7,"N",('Вводные данные'!AB315))</f>
        <v>N</v>
      </c>
      <c r="AD61" s="252" t="str">
        <f>IF(AD1&gt;'Вводные данные'!$F$7,"N",('Вводные данные'!AC315))</f>
        <v>N</v>
      </c>
      <c r="AE61" s="252" t="str">
        <f>IF(AE1&gt;'Вводные данные'!$F$7,"N",('Вводные данные'!AD315))</f>
        <v>N</v>
      </c>
      <c r="AF61" s="252" t="str">
        <f>IF(AF1&gt;'Вводные данные'!$F$7,"N",('Вводные данные'!AE315))</f>
        <v>N</v>
      </c>
      <c r="AG61" s="252" t="str">
        <f>IF(AG1&gt;'Вводные данные'!$F$7,"N",('Вводные данные'!AF315))</f>
        <v>N</v>
      </c>
      <c r="AH61" s="252" t="str">
        <f>IF(AH1&gt;'Вводные данные'!$F$7,"N",('Вводные данные'!AG315))</f>
        <v>N</v>
      </c>
      <c r="AI61" s="252" t="str">
        <f>IF(AI1&gt;'Вводные данные'!$F$7,"N",('Вводные данные'!AH315))</f>
        <v>N</v>
      </c>
      <c r="AJ61" s="252" t="str">
        <f>IF(AJ1&gt;'Вводные данные'!$F$7,"N",('Вводные данные'!AI315))</f>
        <v>N</v>
      </c>
      <c r="AK61" s="252" t="str">
        <f>IF(AK1&gt;'Вводные данные'!$F$7,"N",('Вводные данные'!AJ315))</f>
        <v>N</v>
      </c>
      <c r="AL61" s="252" t="str">
        <f>IF(AL1&gt;'Вводные данные'!$F$7,"N",('Вводные данные'!AK315))</f>
        <v>N</v>
      </c>
      <c r="AM61" s="252" t="str">
        <f>IF(AM1&gt;'Вводные данные'!$F$7,"N",('Вводные данные'!AL315))</f>
        <v>N</v>
      </c>
      <c r="AN61" s="252" t="str">
        <f>IF(AN1&gt;'Вводные данные'!$F$7,"N",('Вводные данные'!AM315))</f>
        <v>N</v>
      </c>
      <c r="AO61" s="252" t="str">
        <f>IF(AO1&gt;'Вводные данные'!$F$7,"N",('Вводные данные'!AN315))</f>
        <v>N</v>
      </c>
      <c r="AP61" s="252" t="str">
        <f>IF(AP1&gt;'Вводные данные'!$F$7,"N",('Вводные данные'!AO315))</f>
        <v>N</v>
      </c>
      <c r="AQ61" s="252" t="str">
        <f>IF(AQ1&gt;'Вводные данные'!$F$7,"N",('Вводные данные'!AP315))</f>
        <v>N</v>
      </c>
      <c r="AR61" s="252" t="str">
        <f>IF(AR1&gt;'Вводные данные'!$F$7,"N",('Вводные данные'!AQ315))</f>
        <v>N</v>
      </c>
      <c r="AS61" s="252" t="str">
        <f>IF(AS1&gt;'Вводные данные'!$F$7,"N",('Вводные данные'!AR315))</f>
        <v>N</v>
      </c>
      <c r="AT61" s="252" t="str">
        <f>IF(AT1&gt;'Вводные данные'!$F$7,"N",('Вводные данные'!AS315))</f>
        <v>N</v>
      </c>
      <c r="AU61" s="252" t="str">
        <f>IF(AU1&gt;'Вводные данные'!$F$7,"N",('Вводные данные'!AT315))</f>
        <v>N</v>
      </c>
      <c r="AV61" s="252" t="str">
        <f>IF(AV1&gt;'Вводные данные'!$F$7,"N",('Вводные данные'!AU315))</f>
        <v>N</v>
      </c>
      <c r="AW61" s="252" t="str">
        <f>IF(AW1&gt;'Вводные данные'!$F$7,"N",('Вводные данные'!AV315))</f>
        <v>N</v>
      </c>
      <c r="AX61" s="252" t="str">
        <f>IF(AX1&gt;'Вводные данные'!$F$7,"N",('Вводные данные'!AW315))</f>
        <v>N</v>
      </c>
      <c r="AY61" s="252" t="str">
        <f>IF(AY1&gt;'Вводные данные'!$F$7,"N",('Вводные данные'!AX315))</f>
        <v>N</v>
      </c>
      <c r="AZ61" s="252" t="str">
        <f>IF(AZ1&gt;'Вводные данные'!$F$7,"N",('Вводные данные'!AY315))</f>
        <v>N</v>
      </c>
      <c r="BA61" s="252" t="str">
        <f>IF(BA1&gt;'Вводные данные'!$F$7,"N",('Вводные данные'!AZ315))</f>
        <v>N</v>
      </c>
      <c r="BB61" s="252" t="str">
        <f>IF(BB1&gt;'Вводные данные'!$F$7,"N",('Вводные данные'!BA315))</f>
        <v>N</v>
      </c>
      <c r="BC61" s="252" t="str">
        <f>IF(BC1&gt;'Вводные данные'!$F$7,"N",('Вводные данные'!BB315))</f>
        <v>N</v>
      </c>
      <c r="BD61" s="252" t="str">
        <f>IF(BD1&gt;'Вводные данные'!$F$7,"N",('Вводные данные'!BC315))</f>
        <v>N</v>
      </c>
      <c r="BE61" s="252" t="str">
        <f>IF(BE1&gt;'Вводные данные'!$F$7,"N",('Вводные данные'!BD315))</f>
        <v>N</v>
      </c>
      <c r="BF61" s="252" t="str">
        <f>IF(BF1&gt;'Вводные данные'!$F$7,"N",('Вводные данные'!BE315))</f>
        <v>N</v>
      </c>
      <c r="BG61" s="252" t="str">
        <f>IF(BG1&gt;'Вводные данные'!$F$7,"N",('Вводные данные'!BF315))</f>
        <v>N</v>
      </c>
      <c r="BH61" s="252" t="str">
        <f>IF(BH1&gt;'Вводные данные'!$F$7,"N",('Вводные данные'!BG315))</f>
        <v>N</v>
      </c>
      <c r="BI61" s="252" t="str">
        <f>IF(BI1&gt;'Вводные данные'!$F$7,"N",('Вводные данные'!BH315))</f>
        <v>N</v>
      </c>
      <c r="BJ61" s="252" t="str">
        <f>IF(BJ1&gt;'Вводные данные'!$F$7,"N",('Вводные данные'!BI315))</f>
        <v>N</v>
      </c>
      <c r="BK61" s="252" t="str">
        <f>IF(BK1&gt;'Вводные данные'!$F$7,"N",('Вводные данные'!BJ315))</f>
        <v>N</v>
      </c>
      <c r="BL61" s="252" t="str">
        <f>IF(BL1&gt;'Вводные данные'!$F$7,"N",('Вводные данные'!BK315))</f>
        <v>N</v>
      </c>
      <c r="BM61" s="252" t="str">
        <f>IF(BM1&gt;'Вводные данные'!$F$7,"N",('Вводные данные'!BL315))</f>
        <v>N</v>
      </c>
      <c r="BN61" s="252" t="str">
        <f>IF(BN1&gt;'Вводные данные'!$F$7,"N",('Вводные данные'!BM315))</f>
        <v>N</v>
      </c>
      <c r="BO61" s="252" t="str">
        <f>IF(BO1&gt;'Вводные данные'!$F$7,"N",('Вводные данные'!BN315))</f>
        <v>N</v>
      </c>
      <c r="BP61" s="252" t="str">
        <f>IF(BP1&gt;'Вводные данные'!$F$7,"N",('Вводные данные'!BO315))</f>
        <v>N</v>
      </c>
      <c r="BQ61" s="252" t="str">
        <f>IF(BQ1&gt;'Вводные данные'!$F$7,"N",('Вводные данные'!BP315))</f>
        <v>N</v>
      </c>
      <c r="BR61" s="252" t="str">
        <f>IF(BR1&gt;'Вводные данные'!$F$7,"N",('Вводные данные'!BQ315))</f>
        <v>N</v>
      </c>
      <c r="BS61" s="252" t="str">
        <f>IF(BS1&gt;'Вводные данные'!$F$7,"N",('Вводные данные'!BR315))</f>
        <v>N</v>
      </c>
      <c r="BT61" s="252" t="str">
        <f>IF(BT1&gt;'Вводные данные'!$F$7,"N",('Вводные данные'!BS315))</f>
        <v>N</v>
      </c>
      <c r="BU61" s="252" t="str">
        <f>IF(BU1&gt;'Вводные данные'!$F$7,"N",('Вводные данные'!BT315))</f>
        <v>N</v>
      </c>
      <c r="BV61" s="252" t="str">
        <f>IF(BV1&gt;'Вводные данные'!$F$7,"N",('Вводные данные'!BU315))</f>
        <v>N</v>
      </c>
      <c r="BW61" s="252" t="str">
        <f>IF(BW1&gt;'Вводные данные'!$F$7,"N",('Вводные данные'!BV315))</f>
        <v>N</v>
      </c>
      <c r="BX61" s="252" t="str">
        <f>IF(BX1&gt;'Вводные данные'!$F$7,"N",('Вводные данные'!BW315))</f>
        <v>N</v>
      </c>
      <c r="BY61" s="252" t="str">
        <f>IF(BY1&gt;'Вводные данные'!$F$7,"N",('Вводные данные'!BX315))</f>
        <v>N</v>
      </c>
      <c r="BZ61" s="252" t="str">
        <f>IF(BZ1&gt;'Вводные данные'!$F$7,"N",('Вводные данные'!BY315))</f>
        <v>N</v>
      </c>
      <c r="CA61" s="252" t="str">
        <f>IF(CA1&gt;'Вводные данные'!$F$7,"N",('Вводные данные'!BZ315))</f>
        <v>N</v>
      </c>
      <c r="CB61" s="252" t="str">
        <f>IF(CB1&gt;'Вводные данные'!$F$7,"N",('Вводные данные'!CA315))</f>
        <v>N</v>
      </c>
      <c r="CC61" s="252" t="str">
        <f>IF(CC1&gt;'Вводные данные'!$F$7,"N",('Вводные данные'!CB315))</f>
        <v>N</v>
      </c>
      <c r="CD61" s="252" t="str">
        <f>IF(CD1&gt;'Вводные данные'!$F$7,"N",('Вводные данные'!CC315))</f>
        <v>N</v>
      </c>
      <c r="CE61" s="252" t="str">
        <f>IF(CE1&gt;'Вводные данные'!$F$7,"N",('Вводные данные'!CD315))</f>
        <v>N</v>
      </c>
      <c r="CF61" s="252" t="str">
        <f>IF(CF1&gt;'Вводные данные'!$F$7,"N",('Вводные данные'!CE315))</f>
        <v>N</v>
      </c>
      <c r="CG61" s="252" t="str">
        <f>IF(CG1&gt;'Вводные данные'!$F$7,"N",('Вводные данные'!CF315))</f>
        <v>N</v>
      </c>
      <c r="CH61" s="252" t="str">
        <f>IF(CH1&gt;'Вводные данные'!$F$7,"N",('Вводные данные'!CG315))</f>
        <v>N</v>
      </c>
      <c r="CI61" s="252" t="str">
        <f>IF(CI1&gt;'Вводные данные'!$F$7,"N",('Вводные данные'!CH315))</f>
        <v>N</v>
      </c>
      <c r="CJ61" s="252" t="str">
        <f>IF(CJ1&gt;'Вводные данные'!$F$7,"N",('Вводные данные'!CI315))</f>
        <v>N</v>
      </c>
      <c r="CK61" s="252" t="str">
        <f>IF(CK1&gt;'Вводные данные'!$F$7,"N",('Вводные данные'!CJ315))</f>
        <v>N</v>
      </c>
      <c r="CL61" s="252" t="str">
        <f>IF(CL1&gt;'Вводные данные'!$F$7,"N",('Вводные данные'!CK315))</f>
        <v>N</v>
      </c>
      <c r="CM61" s="252" t="str">
        <f>IF(CM1&gt;'Вводные данные'!$F$7,"N",('Вводные данные'!CL315))</f>
        <v>N</v>
      </c>
      <c r="CN61" s="252" t="str">
        <f>IF(CN1&gt;'Вводные данные'!$F$7,"N",('Вводные данные'!CM315))</f>
        <v>N</v>
      </c>
      <c r="CO61" s="252" t="str">
        <f>IF(CO1&gt;'Вводные данные'!$F$7,"N",('Вводные данные'!CN315))</f>
        <v>N</v>
      </c>
      <c r="CP61" s="252" t="str">
        <f>IF(CP1&gt;'Вводные данные'!$F$7,"N",('Вводные данные'!CO315))</f>
        <v>N</v>
      </c>
      <c r="CQ61" s="252" t="str">
        <f>IF(CQ1&gt;'Вводные данные'!$F$7,"N",('Вводные данные'!CP315))</f>
        <v>N</v>
      </c>
      <c r="CR61" s="252" t="str">
        <f>IF(CR1&gt;'Вводные данные'!$F$7,"N",('Вводные данные'!CQ315))</f>
        <v>N</v>
      </c>
      <c r="CS61" s="252" t="str">
        <f>IF(CS1&gt;'Вводные данные'!$F$7,"N",('Вводные данные'!CR315))</f>
        <v>N</v>
      </c>
      <c r="CT61" s="252" t="str">
        <f>IF(CT1&gt;'Вводные данные'!$F$7,"N",('Вводные данные'!CS315))</f>
        <v>N</v>
      </c>
      <c r="CU61" s="252" t="str">
        <f>IF(CU1&gt;'Вводные данные'!$F$7,"N",('Вводные данные'!CT315))</f>
        <v>N</v>
      </c>
      <c r="CV61" s="252" t="str">
        <f>IF(CV1&gt;'Вводные данные'!$F$7,"N",('Вводные данные'!CU315))</f>
        <v>N</v>
      </c>
      <c r="CW61" s="252" t="str">
        <f>IF(CW1&gt;'Вводные данные'!$F$7,"N",('Вводные данные'!CV315))</f>
        <v>N</v>
      </c>
      <c r="CX61" s="252" t="str">
        <f>IF(CX1&gt;'Вводные данные'!$F$7,"N",('Вводные данные'!CW315))</f>
        <v>N</v>
      </c>
      <c r="CY61" s="252" t="str">
        <f>IF(CY1&gt;'Вводные данные'!$F$7,"N",('Вводные данные'!CX315))</f>
        <v>N</v>
      </c>
      <c r="CZ61" s="252" t="str">
        <f>IF(CZ1&gt;'Вводные данные'!$F$7,"N",('Вводные данные'!CY315))</f>
        <v>N</v>
      </c>
      <c r="DA61" s="252" t="str">
        <f>IF(DA1&gt;'Вводные данные'!$F$7,"N",('Вводные данные'!CZ315))</f>
        <v>N</v>
      </c>
      <c r="DB61" s="252" t="str">
        <f>IF(DB1&gt;'Вводные данные'!$F$7,"N",('Вводные данные'!DA315))</f>
        <v>N</v>
      </c>
      <c r="DC61" s="252" t="str">
        <f>IF(DC1&gt;'Вводные данные'!$F$7,"N",('Вводные данные'!DB315))</f>
        <v>N</v>
      </c>
      <c r="DD61" s="252" t="str">
        <f>IF(DD1&gt;'Вводные данные'!$F$7,"N",('Вводные данные'!DC315))</f>
        <v>N</v>
      </c>
      <c r="DE61" s="252" t="str">
        <f>IF(DE1&gt;'Вводные данные'!$F$7,"N",('Вводные данные'!DD315))</f>
        <v>N</v>
      </c>
      <c r="DF61" s="252" t="str">
        <f>IF(DF1&gt;'Вводные данные'!$F$7,"N",('Вводные данные'!DE315))</f>
        <v>N</v>
      </c>
      <c r="DG61" s="252" t="str">
        <f>IF(DG1&gt;'Вводные данные'!$F$7,"N",('Вводные данные'!DF315))</f>
        <v>N</v>
      </c>
      <c r="DH61" s="252" t="str">
        <f>IF(DH1&gt;'Вводные данные'!$F$7,"N",('Вводные данные'!DG315))</f>
        <v>N</v>
      </c>
      <c r="DI61" s="252" t="str">
        <f>IF(DI1&gt;'Вводные данные'!$F$7,"N",('Вводные данные'!DH315))</f>
        <v>N</v>
      </c>
      <c r="DJ61" s="252" t="str">
        <f>IF(DJ1&gt;'Вводные данные'!$F$7,"N",('Вводные данные'!DI315))</f>
        <v>N</v>
      </c>
      <c r="DK61" s="252" t="str">
        <f>IF(DK1&gt;'Вводные данные'!$F$7,"N",('Вводные данные'!DJ315))</f>
        <v>N</v>
      </c>
      <c r="DL61" s="252" t="str">
        <f>IF(DL1&gt;'Вводные данные'!$F$7,"N",('Вводные данные'!DK315))</f>
        <v>N</v>
      </c>
      <c r="DM61" s="252" t="str">
        <f>IF(DM1&gt;'Вводные данные'!$F$7,"N",('Вводные данные'!DL315))</f>
        <v>N</v>
      </c>
      <c r="DN61" s="252" t="str">
        <f>IF(DN1&gt;'Вводные данные'!$F$7,"N",('Вводные данные'!DM315))</f>
        <v>N</v>
      </c>
      <c r="DO61" s="252" t="str">
        <f>IF(DO1&gt;'Вводные данные'!$F$7,"N",('Вводные данные'!DN315))</f>
        <v>N</v>
      </c>
      <c r="DP61" s="252" t="str">
        <f>IF(DP1&gt;'Вводные данные'!$F$7,"N",('Вводные данные'!DO315))</f>
        <v>N</v>
      </c>
      <c r="DQ61" s="252" t="str">
        <f>IF(DQ1&gt;'Вводные данные'!$F$7,"N",('Вводные данные'!DP315))</f>
        <v>N</v>
      </c>
      <c r="DR61" s="252" t="str">
        <f>IF(DR1&gt;'Вводные данные'!$F$7,"N",('Вводные данные'!DQ315))</f>
        <v>N</v>
      </c>
      <c r="DS61" s="252" t="str">
        <f>IF(DS1&gt;'Вводные данные'!$F$7,"N",('Вводные данные'!DR315))</f>
        <v>N</v>
      </c>
      <c r="DT61" s="252" t="str">
        <f>IF(DT1&gt;'Вводные данные'!$F$7,"N",('Вводные данные'!DS315))</f>
        <v>N</v>
      </c>
      <c r="DU61" s="252" t="str">
        <f>IF(DU1&gt;'Вводные данные'!$F$7,"N",('Вводные данные'!DT315))</f>
        <v>N</v>
      </c>
      <c r="DV61" s="252" t="str">
        <f>IF(DV1&gt;'Вводные данные'!$F$7,"N",('Вводные данные'!DU315))</f>
        <v>N</v>
      </c>
      <c r="DW61" s="252" t="str">
        <f>IF(DW1&gt;'Вводные данные'!$F$7,"N",('Вводные данные'!DV315))</f>
        <v>N</v>
      </c>
      <c r="DX61" s="252" t="str">
        <f>IF(DX1&gt;'Вводные данные'!$F$7,"N",('Вводные данные'!DW315))</f>
        <v>N</v>
      </c>
      <c r="DY61" s="252" t="str">
        <f>IF(DY1&gt;'Вводные данные'!$F$7,"N",('Вводные данные'!DX315))</f>
        <v>N</v>
      </c>
      <c r="DZ61" s="252" t="str">
        <f>IF(DZ1&gt;'Вводные данные'!$F$7,"N",('Вводные данные'!DY315))</f>
        <v>N</v>
      </c>
      <c r="EA61" s="252" t="str">
        <f>IF(EA1&gt;'Вводные данные'!$F$7,"N",('Вводные данные'!DZ315))</f>
        <v>N</v>
      </c>
      <c r="EB61" s="252" t="str">
        <f>IF(EB1&gt;'Вводные данные'!$F$7,"N",('Вводные данные'!EA315))</f>
        <v>N</v>
      </c>
      <c r="EC61" s="252" t="str">
        <f>IF(EC1&gt;'Вводные данные'!$F$7,"N",('Вводные данные'!EB315))</f>
        <v>N</v>
      </c>
      <c r="ED61" s="252" t="str">
        <f>IF(ED1&gt;'Вводные данные'!$F$7,"N",('Вводные данные'!EC315))</f>
        <v>N</v>
      </c>
      <c r="EE61" s="252" t="str">
        <f>IF(EE1&gt;'Вводные данные'!$F$7,"N",('Вводные данные'!ED315))</f>
        <v>N</v>
      </c>
      <c r="EF61" s="252" t="str">
        <f>IF(EF1&gt;'Вводные данные'!$F$7,"N",('Вводные данные'!EE315))</f>
        <v>N</v>
      </c>
      <c r="EG61" s="252" t="str">
        <f>IF(EG1&gt;'Вводные данные'!$F$7,"N",('Вводные данные'!EF315))</f>
        <v>N</v>
      </c>
      <c r="EH61" s="252" t="str">
        <f>IF(EH1&gt;'Вводные данные'!$F$7,"N",('Вводные данные'!EG315))</f>
        <v>N</v>
      </c>
      <c r="EI61" s="252" t="str">
        <f>IF(EI1&gt;'Вводные данные'!$F$7,"N",('Вводные данные'!EH315))</f>
        <v>N</v>
      </c>
      <c r="EJ61" s="252" t="str">
        <f>IF(EJ1&gt;'Вводные данные'!$F$7,"N",('Вводные данные'!EI315))</f>
        <v>N</v>
      </c>
      <c r="EK61" s="252" t="str">
        <f>IF(EK1&gt;'Вводные данные'!$F$7,"N",('Вводные данные'!EJ315))</f>
        <v>N</v>
      </c>
      <c r="EL61" s="252" t="str">
        <f>IF(EL1&gt;'Вводные данные'!$F$7,"N",('Вводные данные'!EK315))</f>
        <v>N</v>
      </c>
      <c r="EM61" s="252" t="str">
        <f>IF(EM1&gt;'Вводные данные'!$F$7,"N",('Вводные данные'!EL315))</f>
        <v>N</v>
      </c>
      <c r="EN61" s="252" t="str">
        <f>IF(EN1&gt;'Вводные данные'!$F$7,"N",('Вводные данные'!EM315))</f>
        <v>N</v>
      </c>
      <c r="EO61" s="252" t="str">
        <f>IF(EO1&gt;'Вводные данные'!$F$7,"N",('Вводные данные'!EN315))</f>
        <v>N</v>
      </c>
      <c r="EP61" s="252" t="str">
        <f>IF(EP1&gt;'Вводные данные'!$F$7,"N",('Вводные данные'!EO315))</f>
        <v>N</v>
      </c>
      <c r="EQ61" s="252" t="str">
        <f>IF(EQ1&gt;'Вводные данные'!$F$7,"N",('Вводные данные'!EP315))</f>
        <v>N</v>
      </c>
      <c r="ER61" s="252" t="str">
        <f>IF(ER1&gt;'Вводные данные'!$F$7,"N",('Вводные данные'!EQ315))</f>
        <v>N</v>
      </c>
      <c r="ES61" s="252" t="str">
        <f>IF(ES1&gt;'Вводные данные'!$F$7,"N",('Вводные данные'!ER315))</f>
        <v>N</v>
      </c>
      <c r="ET61" s="252" t="str">
        <f>IF(ET1&gt;'Вводные данные'!$F$7,"N",('Вводные данные'!ES315))</f>
        <v>N</v>
      </c>
      <c r="EU61" s="252" t="str">
        <f>IF(EU1&gt;'Вводные данные'!$F$7,"N",('Вводные данные'!ET315))</f>
        <v>N</v>
      </c>
      <c r="EV61" s="252" t="str">
        <f>IF(EV1&gt;'Вводные данные'!$F$7,"N",('Вводные данные'!EU315))</f>
        <v>N</v>
      </c>
      <c r="EW61" s="252" t="str">
        <f>IF(EW1&gt;'Вводные данные'!$F$7,"N",('Вводные данные'!EV315))</f>
        <v>N</v>
      </c>
    </row>
    <row r="62" spans="2:153" ht="15" customHeight="1" x14ac:dyDescent="0.25">
      <c r="B62" s="351" t="str">
        <f>IF('Вводные данные'!B316=0,"",'Вводные данные'!B316)</f>
        <v/>
      </c>
      <c r="C62" s="240">
        <f t="shared" si="5"/>
        <v>0</v>
      </c>
      <c r="D62" s="240">
        <f>IF(D1&gt;'Вводные данные'!$F$7,"N",('Вводные данные'!C316))</f>
        <v>0</v>
      </c>
      <c r="E62" s="194">
        <f>IF(E1&gt;'Вводные данные'!$F$7,"N",('Вводные данные'!D316))</f>
        <v>0</v>
      </c>
      <c r="F62" s="194">
        <f>IF(F1&gt;'Вводные данные'!$F$7,"N",('Вводные данные'!E316))</f>
        <v>0</v>
      </c>
      <c r="G62" s="194">
        <f>IF(G1&gt;'Вводные данные'!$F$7,"N",('Вводные данные'!F316))</f>
        <v>0</v>
      </c>
      <c r="H62" s="194">
        <f>IF(H1&gt;'Вводные данные'!$F$7,"N",('Вводные данные'!G316))</f>
        <v>0</v>
      </c>
      <c r="I62" s="194">
        <f>IF(I1&gt;'Вводные данные'!$F$7,"N",('Вводные данные'!H316))</f>
        <v>0</v>
      </c>
      <c r="J62" s="194">
        <f>IF(J1&gt;'Вводные данные'!$F$7,"N",('Вводные данные'!I316))</f>
        <v>0</v>
      </c>
      <c r="K62" s="194">
        <f>IF(K1&gt;'Вводные данные'!$F$7,"N",('Вводные данные'!J316))</f>
        <v>0</v>
      </c>
      <c r="L62" s="194">
        <f>IF(L1&gt;'Вводные данные'!$F$7,"N",('Вводные данные'!K316))</f>
        <v>0</v>
      </c>
      <c r="M62" s="252">
        <f>IF(M1&gt;'Вводные данные'!$F$7,"N",('Вводные данные'!L316))</f>
        <v>0</v>
      </c>
      <c r="N62" s="252">
        <f>IF(N1&gt;'Вводные данные'!$F$7,"N",('Вводные данные'!M316))</f>
        <v>0</v>
      </c>
      <c r="O62" s="252">
        <f>IF(O1&gt;'Вводные данные'!$F$7,"N",('Вводные данные'!N316))</f>
        <v>0</v>
      </c>
      <c r="P62" s="252">
        <f>IF(P1&gt;'Вводные данные'!$F$7,"N",('Вводные данные'!O316))</f>
        <v>0</v>
      </c>
      <c r="Q62" s="252">
        <f>IF(Q1&gt;'Вводные данные'!$F$7,"N",('Вводные данные'!P316))</f>
        <v>0</v>
      </c>
      <c r="R62" s="252">
        <f>IF(R1&gt;'Вводные данные'!$F$7,"N",('Вводные данные'!Q316))</f>
        <v>0</v>
      </c>
      <c r="S62" s="252">
        <f>IF(S1&gt;'Вводные данные'!$F$7,"N",('Вводные данные'!R316))</f>
        <v>0</v>
      </c>
      <c r="T62" s="252">
        <f>IF(T1&gt;'Вводные данные'!$F$7,"N",('Вводные данные'!S316))</f>
        <v>0</v>
      </c>
      <c r="U62" s="252">
        <f>IF(U1&gt;'Вводные данные'!$F$7,"N",('Вводные данные'!T316))</f>
        <v>0</v>
      </c>
      <c r="V62" s="252">
        <f>IF(V1&gt;'Вводные данные'!$F$7,"N",('Вводные данные'!U316))</f>
        <v>0</v>
      </c>
      <c r="W62" s="252">
        <f>IF(W1&gt;'Вводные данные'!$F$7,"N",('Вводные данные'!V316))</f>
        <v>0</v>
      </c>
      <c r="X62" s="252" t="str">
        <f>IF(X1&gt;'Вводные данные'!$F$7,"N",('Вводные данные'!W316))</f>
        <v>N</v>
      </c>
      <c r="Y62" s="252" t="str">
        <f>IF(Y1&gt;'Вводные данные'!$F$7,"N",('Вводные данные'!X316))</f>
        <v>N</v>
      </c>
      <c r="Z62" s="252" t="str">
        <f>IF(Z1&gt;'Вводные данные'!$F$7,"N",('Вводные данные'!Y316))</f>
        <v>N</v>
      </c>
      <c r="AA62" s="252" t="str">
        <f>IF(AA1&gt;'Вводные данные'!$F$7,"N",('Вводные данные'!Z316))</f>
        <v>N</v>
      </c>
      <c r="AB62" s="252" t="str">
        <f>IF(AB1&gt;'Вводные данные'!$F$7,"N",('Вводные данные'!AA316))</f>
        <v>N</v>
      </c>
      <c r="AC62" s="252" t="str">
        <f>IF(AC1&gt;'Вводные данные'!$F$7,"N",('Вводные данные'!AB316))</f>
        <v>N</v>
      </c>
      <c r="AD62" s="252" t="str">
        <f>IF(AD1&gt;'Вводные данные'!$F$7,"N",('Вводные данные'!AC316))</f>
        <v>N</v>
      </c>
      <c r="AE62" s="252" t="str">
        <f>IF(AE1&gt;'Вводные данные'!$F$7,"N",('Вводные данные'!AD316))</f>
        <v>N</v>
      </c>
      <c r="AF62" s="252" t="str">
        <f>IF(AF1&gt;'Вводные данные'!$F$7,"N",('Вводные данные'!AE316))</f>
        <v>N</v>
      </c>
      <c r="AG62" s="252" t="str">
        <f>IF(AG1&gt;'Вводные данные'!$F$7,"N",('Вводные данные'!AF316))</f>
        <v>N</v>
      </c>
      <c r="AH62" s="252" t="str">
        <f>IF(AH1&gt;'Вводные данные'!$F$7,"N",('Вводные данные'!AG316))</f>
        <v>N</v>
      </c>
      <c r="AI62" s="252" t="str">
        <f>IF(AI1&gt;'Вводные данные'!$F$7,"N",('Вводные данные'!AH316))</f>
        <v>N</v>
      </c>
      <c r="AJ62" s="252" t="str">
        <f>IF(AJ1&gt;'Вводные данные'!$F$7,"N",('Вводные данные'!AI316))</f>
        <v>N</v>
      </c>
      <c r="AK62" s="252" t="str">
        <f>IF(AK1&gt;'Вводные данные'!$F$7,"N",('Вводные данные'!AJ316))</f>
        <v>N</v>
      </c>
      <c r="AL62" s="252" t="str">
        <f>IF(AL1&gt;'Вводные данные'!$F$7,"N",('Вводные данные'!AK316))</f>
        <v>N</v>
      </c>
      <c r="AM62" s="252" t="str">
        <f>IF(AM1&gt;'Вводные данные'!$F$7,"N",('Вводные данные'!AL316))</f>
        <v>N</v>
      </c>
      <c r="AN62" s="252" t="str">
        <f>IF(AN1&gt;'Вводные данные'!$F$7,"N",('Вводные данные'!AM316))</f>
        <v>N</v>
      </c>
      <c r="AO62" s="252" t="str">
        <f>IF(AO1&gt;'Вводные данные'!$F$7,"N",('Вводные данные'!AN316))</f>
        <v>N</v>
      </c>
      <c r="AP62" s="252" t="str">
        <f>IF(AP1&gt;'Вводные данные'!$F$7,"N",('Вводные данные'!AO316))</f>
        <v>N</v>
      </c>
      <c r="AQ62" s="252" t="str">
        <f>IF(AQ1&gt;'Вводные данные'!$F$7,"N",('Вводные данные'!AP316))</f>
        <v>N</v>
      </c>
      <c r="AR62" s="252" t="str">
        <f>IF(AR1&gt;'Вводные данные'!$F$7,"N",('Вводные данные'!AQ316))</f>
        <v>N</v>
      </c>
      <c r="AS62" s="252" t="str">
        <f>IF(AS1&gt;'Вводные данные'!$F$7,"N",('Вводные данные'!AR316))</f>
        <v>N</v>
      </c>
      <c r="AT62" s="252" t="str">
        <f>IF(AT1&gt;'Вводные данные'!$F$7,"N",('Вводные данные'!AS316))</f>
        <v>N</v>
      </c>
      <c r="AU62" s="252" t="str">
        <f>IF(AU1&gt;'Вводные данные'!$F$7,"N",('Вводные данные'!AT316))</f>
        <v>N</v>
      </c>
      <c r="AV62" s="252" t="str">
        <f>IF(AV1&gt;'Вводные данные'!$F$7,"N",('Вводные данные'!AU316))</f>
        <v>N</v>
      </c>
      <c r="AW62" s="252" t="str">
        <f>IF(AW1&gt;'Вводные данные'!$F$7,"N",('Вводные данные'!AV316))</f>
        <v>N</v>
      </c>
      <c r="AX62" s="252" t="str">
        <f>IF(AX1&gt;'Вводные данные'!$F$7,"N",('Вводные данные'!AW316))</f>
        <v>N</v>
      </c>
      <c r="AY62" s="252" t="str">
        <f>IF(AY1&gt;'Вводные данные'!$F$7,"N",('Вводные данные'!AX316))</f>
        <v>N</v>
      </c>
      <c r="AZ62" s="252" t="str">
        <f>IF(AZ1&gt;'Вводные данные'!$F$7,"N",('Вводные данные'!AY316))</f>
        <v>N</v>
      </c>
      <c r="BA62" s="252" t="str">
        <f>IF(BA1&gt;'Вводные данные'!$F$7,"N",('Вводные данные'!AZ316))</f>
        <v>N</v>
      </c>
      <c r="BB62" s="252" t="str">
        <f>IF(BB1&gt;'Вводные данные'!$F$7,"N",('Вводные данные'!BA316))</f>
        <v>N</v>
      </c>
      <c r="BC62" s="252" t="str">
        <f>IF(BC1&gt;'Вводные данные'!$F$7,"N",('Вводные данные'!BB316))</f>
        <v>N</v>
      </c>
      <c r="BD62" s="252" t="str">
        <f>IF(BD1&gt;'Вводные данные'!$F$7,"N",('Вводные данные'!BC316))</f>
        <v>N</v>
      </c>
      <c r="BE62" s="252" t="str">
        <f>IF(BE1&gt;'Вводные данные'!$F$7,"N",('Вводные данные'!BD316))</f>
        <v>N</v>
      </c>
      <c r="BF62" s="252" t="str">
        <f>IF(BF1&gt;'Вводные данные'!$F$7,"N",('Вводные данные'!BE316))</f>
        <v>N</v>
      </c>
      <c r="BG62" s="252" t="str">
        <f>IF(BG1&gt;'Вводные данные'!$F$7,"N",('Вводные данные'!BF316))</f>
        <v>N</v>
      </c>
      <c r="BH62" s="252" t="str">
        <f>IF(BH1&gt;'Вводные данные'!$F$7,"N",('Вводные данные'!BG316))</f>
        <v>N</v>
      </c>
      <c r="BI62" s="252" t="str">
        <f>IF(BI1&gt;'Вводные данные'!$F$7,"N",('Вводные данные'!BH316))</f>
        <v>N</v>
      </c>
      <c r="BJ62" s="252" t="str">
        <f>IF(BJ1&gt;'Вводные данные'!$F$7,"N",('Вводные данные'!BI316))</f>
        <v>N</v>
      </c>
      <c r="BK62" s="252" t="str">
        <f>IF(BK1&gt;'Вводные данные'!$F$7,"N",('Вводные данные'!BJ316))</f>
        <v>N</v>
      </c>
      <c r="BL62" s="252" t="str">
        <f>IF(BL1&gt;'Вводные данные'!$F$7,"N",('Вводные данные'!BK316))</f>
        <v>N</v>
      </c>
      <c r="BM62" s="252" t="str">
        <f>IF(BM1&gt;'Вводные данные'!$F$7,"N",('Вводные данные'!BL316))</f>
        <v>N</v>
      </c>
      <c r="BN62" s="252" t="str">
        <f>IF(BN1&gt;'Вводные данные'!$F$7,"N",('Вводные данные'!BM316))</f>
        <v>N</v>
      </c>
      <c r="BO62" s="252" t="str">
        <f>IF(BO1&gt;'Вводные данные'!$F$7,"N",('Вводные данные'!BN316))</f>
        <v>N</v>
      </c>
      <c r="BP62" s="252" t="str">
        <f>IF(BP1&gt;'Вводные данные'!$F$7,"N",('Вводные данные'!BO316))</f>
        <v>N</v>
      </c>
      <c r="BQ62" s="252" t="str">
        <f>IF(BQ1&gt;'Вводные данные'!$F$7,"N",('Вводные данные'!BP316))</f>
        <v>N</v>
      </c>
      <c r="BR62" s="252" t="str">
        <f>IF(BR1&gt;'Вводные данные'!$F$7,"N",('Вводные данные'!BQ316))</f>
        <v>N</v>
      </c>
      <c r="BS62" s="252" t="str">
        <f>IF(BS1&gt;'Вводные данные'!$F$7,"N",('Вводные данные'!BR316))</f>
        <v>N</v>
      </c>
      <c r="BT62" s="252" t="str">
        <f>IF(BT1&gt;'Вводные данные'!$F$7,"N",('Вводные данные'!BS316))</f>
        <v>N</v>
      </c>
      <c r="BU62" s="252" t="str">
        <f>IF(BU1&gt;'Вводные данные'!$F$7,"N",('Вводные данные'!BT316))</f>
        <v>N</v>
      </c>
      <c r="BV62" s="252" t="str">
        <f>IF(BV1&gt;'Вводные данные'!$F$7,"N",('Вводные данные'!BU316))</f>
        <v>N</v>
      </c>
      <c r="BW62" s="252" t="str">
        <f>IF(BW1&gt;'Вводные данные'!$F$7,"N",('Вводные данные'!BV316))</f>
        <v>N</v>
      </c>
      <c r="BX62" s="252" t="str">
        <f>IF(BX1&gt;'Вводные данные'!$F$7,"N",('Вводные данные'!BW316))</f>
        <v>N</v>
      </c>
      <c r="BY62" s="252" t="str">
        <f>IF(BY1&gt;'Вводные данные'!$F$7,"N",('Вводные данные'!BX316))</f>
        <v>N</v>
      </c>
      <c r="BZ62" s="252" t="str">
        <f>IF(BZ1&gt;'Вводные данные'!$F$7,"N",('Вводные данные'!BY316))</f>
        <v>N</v>
      </c>
      <c r="CA62" s="252" t="str">
        <f>IF(CA1&gt;'Вводные данные'!$F$7,"N",('Вводные данные'!BZ316))</f>
        <v>N</v>
      </c>
      <c r="CB62" s="252" t="str">
        <f>IF(CB1&gt;'Вводные данные'!$F$7,"N",('Вводные данные'!CA316))</f>
        <v>N</v>
      </c>
      <c r="CC62" s="252" t="str">
        <f>IF(CC1&gt;'Вводные данные'!$F$7,"N",('Вводные данные'!CB316))</f>
        <v>N</v>
      </c>
      <c r="CD62" s="252" t="str">
        <f>IF(CD1&gt;'Вводные данные'!$F$7,"N",('Вводные данные'!CC316))</f>
        <v>N</v>
      </c>
      <c r="CE62" s="252" t="str">
        <f>IF(CE1&gt;'Вводные данные'!$F$7,"N",('Вводные данные'!CD316))</f>
        <v>N</v>
      </c>
      <c r="CF62" s="252" t="str">
        <f>IF(CF1&gt;'Вводные данные'!$F$7,"N",('Вводные данные'!CE316))</f>
        <v>N</v>
      </c>
      <c r="CG62" s="252" t="str">
        <f>IF(CG1&gt;'Вводные данные'!$F$7,"N",('Вводные данные'!CF316))</f>
        <v>N</v>
      </c>
      <c r="CH62" s="252" t="str">
        <f>IF(CH1&gt;'Вводные данные'!$F$7,"N",('Вводные данные'!CG316))</f>
        <v>N</v>
      </c>
      <c r="CI62" s="252" t="str">
        <f>IF(CI1&gt;'Вводные данные'!$F$7,"N",('Вводные данные'!CH316))</f>
        <v>N</v>
      </c>
      <c r="CJ62" s="252" t="str">
        <f>IF(CJ1&gt;'Вводные данные'!$F$7,"N",('Вводные данные'!CI316))</f>
        <v>N</v>
      </c>
      <c r="CK62" s="252" t="str">
        <f>IF(CK1&gt;'Вводные данные'!$F$7,"N",('Вводные данные'!CJ316))</f>
        <v>N</v>
      </c>
      <c r="CL62" s="252" t="str">
        <f>IF(CL1&gt;'Вводные данные'!$F$7,"N",('Вводные данные'!CK316))</f>
        <v>N</v>
      </c>
      <c r="CM62" s="252" t="str">
        <f>IF(CM1&gt;'Вводные данные'!$F$7,"N",('Вводные данные'!CL316))</f>
        <v>N</v>
      </c>
      <c r="CN62" s="252" t="str">
        <f>IF(CN1&gt;'Вводные данные'!$F$7,"N",('Вводные данные'!CM316))</f>
        <v>N</v>
      </c>
      <c r="CO62" s="252" t="str">
        <f>IF(CO1&gt;'Вводные данные'!$F$7,"N",('Вводные данные'!CN316))</f>
        <v>N</v>
      </c>
      <c r="CP62" s="252" t="str">
        <f>IF(CP1&gt;'Вводные данные'!$F$7,"N",('Вводные данные'!CO316))</f>
        <v>N</v>
      </c>
      <c r="CQ62" s="252" t="str">
        <f>IF(CQ1&gt;'Вводные данные'!$F$7,"N",('Вводные данные'!CP316))</f>
        <v>N</v>
      </c>
      <c r="CR62" s="252" t="str">
        <f>IF(CR1&gt;'Вводные данные'!$F$7,"N",('Вводные данные'!CQ316))</f>
        <v>N</v>
      </c>
      <c r="CS62" s="252" t="str">
        <f>IF(CS1&gt;'Вводные данные'!$F$7,"N",('Вводные данные'!CR316))</f>
        <v>N</v>
      </c>
      <c r="CT62" s="252" t="str">
        <f>IF(CT1&gt;'Вводные данные'!$F$7,"N",('Вводные данные'!CS316))</f>
        <v>N</v>
      </c>
      <c r="CU62" s="252" t="str">
        <f>IF(CU1&gt;'Вводные данные'!$F$7,"N",('Вводные данные'!CT316))</f>
        <v>N</v>
      </c>
      <c r="CV62" s="252" t="str">
        <f>IF(CV1&gt;'Вводные данные'!$F$7,"N",('Вводные данные'!CU316))</f>
        <v>N</v>
      </c>
      <c r="CW62" s="252" t="str">
        <f>IF(CW1&gt;'Вводные данные'!$F$7,"N",('Вводные данные'!CV316))</f>
        <v>N</v>
      </c>
      <c r="CX62" s="252" t="str">
        <f>IF(CX1&gt;'Вводные данные'!$F$7,"N",('Вводные данные'!CW316))</f>
        <v>N</v>
      </c>
      <c r="CY62" s="252" t="str">
        <f>IF(CY1&gt;'Вводные данные'!$F$7,"N",('Вводные данные'!CX316))</f>
        <v>N</v>
      </c>
      <c r="CZ62" s="252" t="str">
        <f>IF(CZ1&gt;'Вводные данные'!$F$7,"N",('Вводные данные'!CY316))</f>
        <v>N</v>
      </c>
      <c r="DA62" s="252" t="str">
        <f>IF(DA1&gt;'Вводные данные'!$F$7,"N",('Вводные данные'!CZ316))</f>
        <v>N</v>
      </c>
      <c r="DB62" s="252" t="str">
        <f>IF(DB1&gt;'Вводные данные'!$F$7,"N",('Вводные данные'!DA316))</f>
        <v>N</v>
      </c>
      <c r="DC62" s="252" t="str">
        <f>IF(DC1&gt;'Вводные данные'!$F$7,"N",('Вводные данные'!DB316))</f>
        <v>N</v>
      </c>
      <c r="DD62" s="252" t="str">
        <f>IF(DD1&gt;'Вводные данные'!$F$7,"N",('Вводные данные'!DC316))</f>
        <v>N</v>
      </c>
      <c r="DE62" s="252" t="str">
        <f>IF(DE1&gt;'Вводные данные'!$F$7,"N",('Вводные данные'!DD316))</f>
        <v>N</v>
      </c>
      <c r="DF62" s="252" t="str">
        <f>IF(DF1&gt;'Вводные данные'!$F$7,"N",('Вводные данные'!DE316))</f>
        <v>N</v>
      </c>
      <c r="DG62" s="252" t="str">
        <f>IF(DG1&gt;'Вводные данные'!$F$7,"N",('Вводные данные'!DF316))</f>
        <v>N</v>
      </c>
      <c r="DH62" s="252" t="str">
        <f>IF(DH1&gt;'Вводные данные'!$F$7,"N",('Вводные данные'!DG316))</f>
        <v>N</v>
      </c>
      <c r="DI62" s="252" t="str">
        <f>IF(DI1&gt;'Вводные данные'!$F$7,"N",('Вводные данные'!DH316))</f>
        <v>N</v>
      </c>
      <c r="DJ62" s="252" t="str">
        <f>IF(DJ1&gt;'Вводные данные'!$F$7,"N",('Вводные данные'!DI316))</f>
        <v>N</v>
      </c>
      <c r="DK62" s="252" t="str">
        <f>IF(DK1&gt;'Вводные данные'!$F$7,"N",('Вводные данные'!DJ316))</f>
        <v>N</v>
      </c>
      <c r="DL62" s="252" t="str">
        <f>IF(DL1&gt;'Вводные данные'!$F$7,"N",('Вводные данные'!DK316))</f>
        <v>N</v>
      </c>
      <c r="DM62" s="252" t="str">
        <f>IF(DM1&gt;'Вводные данные'!$F$7,"N",('Вводные данные'!DL316))</f>
        <v>N</v>
      </c>
      <c r="DN62" s="252" t="str">
        <f>IF(DN1&gt;'Вводные данные'!$F$7,"N",('Вводные данные'!DM316))</f>
        <v>N</v>
      </c>
      <c r="DO62" s="252" t="str">
        <f>IF(DO1&gt;'Вводные данные'!$F$7,"N",('Вводные данные'!DN316))</f>
        <v>N</v>
      </c>
      <c r="DP62" s="252" t="str">
        <f>IF(DP1&gt;'Вводные данные'!$F$7,"N",('Вводные данные'!DO316))</f>
        <v>N</v>
      </c>
      <c r="DQ62" s="252" t="str">
        <f>IF(DQ1&gt;'Вводные данные'!$F$7,"N",('Вводные данные'!DP316))</f>
        <v>N</v>
      </c>
      <c r="DR62" s="252" t="str">
        <f>IF(DR1&gt;'Вводные данные'!$F$7,"N",('Вводные данные'!DQ316))</f>
        <v>N</v>
      </c>
      <c r="DS62" s="252" t="str">
        <f>IF(DS1&gt;'Вводные данные'!$F$7,"N",('Вводные данные'!DR316))</f>
        <v>N</v>
      </c>
      <c r="DT62" s="252" t="str">
        <f>IF(DT1&gt;'Вводные данные'!$F$7,"N",('Вводные данные'!DS316))</f>
        <v>N</v>
      </c>
      <c r="DU62" s="252" t="str">
        <f>IF(DU1&gt;'Вводные данные'!$F$7,"N",('Вводные данные'!DT316))</f>
        <v>N</v>
      </c>
      <c r="DV62" s="252" t="str">
        <f>IF(DV1&gt;'Вводные данные'!$F$7,"N",('Вводные данные'!DU316))</f>
        <v>N</v>
      </c>
      <c r="DW62" s="252" t="str">
        <f>IF(DW1&gt;'Вводные данные'!$F$7,"N",('Вводные данные'!DV316))</f>
        <v>N</v>
      </c>
      <c r="DX62" s="252" t="str">
        <f>IF(DX1&gt;'Вводные данные'!$F$7,"N",('Вводные данные'!DW316))</f>
        <v>N</v>
      </c>
      <c r="DY62" s="252" t="str">
        <f>IF(DY1&gt;'Вводные данные'!$F$7,"N",('Вводные данные'!DX316))</f>
        <v>N</v>
      </c>
      <c r="DZ62" s="252" t="str">
        <f>IF(DZ1&gt;'Вводные данные'!$F$7,"N",('Вводные данные'!DY316))</f>
        <v>N</v>
      </c>
      <c r="EA62" s="252" t="str">
        <f>IF(EA1&gt;'Вводные данные'!$F$7,"N",('Вводные данные'!DZ316))</f>
        <v>N</v>
      </c>
      <c r="EB62" s="252" t="str">
        <f>IF(EB1&gt;'Вводные данные'!$F$7,"N",('Вводные данные'!EA316))</f>
        <v>N</v>
      </c>
      <c r="EC62" s="252" t="str">
        <f>IF(EC1&gt;'Вводные данные'!$F$7,"N",('Вводные данные'!EB316))</f>
        <v>N</v>
      </c>
      <c r="ED62" s="252" t="str">
        <f>IF(ED1&gt;'Вводные данные'!$F$7,"N",('Вводные данные'!EC316))</f>
        <v>N</v>
      </c>
      <c r="EE62" s="252" t="str">
        <f>IF(EE1&gt;'Вводные данные'!$F$7,"N",('Вводные данные'!ED316))</f>
        <v>N</v>
      </c>
      <c r="EF62" s="252" t="str">
        <f>IF(EF1&gt;'Вводные данные'!$F$7,"N",('Вводные данные'!EE316))</f>
        <v>N</v>
      </c>
      <c r="EG62" s="252" t="str">
        <f>IF(EG1&gt;'Вводные данные'!$F$7,"N",('Вводные данные'!EF316))</f>
        <v>N</v>
      </c>
      <c r="EH62" s="252" t="str">
        <f>IF(EH1&gt;'Вводные данные'!$F$7,"N",('Вводные данные'!EG316))</f>
        <v>N</v>
      </c>
      <c r="EI62" s="252" t="str">
        <f>IF(EI1&gt;'Вводные данные'!$F$7,"N",('Вводные данные'!EH316))</f>
        <v>N</v>
      </c>
      <c r="EJ62" s="252" t="str">
        <f>IF(EJ1&gt;'Вводные данные'!$F$7,"N",('Вводные данные'!EI316))</f>
        <v>N</v>
      </c>
      <c r="EK62" s="252" t="str">
        <f>IF(EK1&gt;'Вводные данные'!$F$7,"N",('Вводные данные'!EJ316))</f>
        <v>N</v>
      </c>
      <c r="EL62" s="252" t="str">
        <f>IF(EL1&gt;'Вводные данные'!$F$7,"N",('Вводные данные'!EK316))</f>
        <v>N</v>
      </c>
      <c r="EM62" s="252" t="str">
        <f>IF(EM1&gt;'Вводные данные'!$F$7,"N",('Вводные данные'!EL316))</f>
        <v>N</v>
      </c>
      <c r="EN62" s="252" t="str">
        <f>IF(EN1&gt;'Вводные данные'!$F$7,"N",('Вводные данные'!EM316))</f>
        <v>N</v>
      </c>
      <c r="EO62" s="252" t="str">
        <f>IF(EO1&gt;'Вводные данные'!$F$7,"N",('Вводные данные'!EN316))</f>
        <v>N</v>
      </c>
      <c r="EP62" s="252" t="str">
        <f>IF(EP1&gt;'Вводные данные'!$F$7,"N",('Вводные данные'!EO316))</f>
        <v>N</v>
      </c>
      <c r="EQ62" s="252" t="str">
        <f>IF(EQ1&gt;'Вводные данные'!$F$7,"N",('Вводные данные'!EP316))</f>
        <v>N</v>
      </c>
      <c r="ER62" s="252" t="str">
        <f>IF(ER1&gt;'Вводные данные'!$F$7,"N",('Вводные данные'!EQ316))</f>
        <v>N</v>
      </c>
      <c r="ES62" s="252" t="str">
        <f>IF(ES1&gt;'Вводные данные'!$F$7,"N",('Вводные данные'!ER316))</f>
        <v>N</v>
      </c>
      <c r="ET62" s="252" t="str">
        <f>IF(ET1&gt;'Вводные данные'!$F$7,"N",('Вводные данные'!ES316))</f>
        <v>N</v>
      </c>
      <c r="EU62" s="252" t="str">
        <f>IF(EU1&gt;'Вводные данные'!$F$7,"N",('Вводные данные'!ET316))</f>
        <v>N</v>
      </c>
      <c r="EV62" s="252" t="str">
        <f>IF(EV1&gt;'Вводные данные'!$F$7,"N",('Вводные данные'!EU316))</f>
        <v>N</v>
      </c>
      <c r="EW62" s="252" t="str">
        <f>IF(EW1&gt;'Вводные данные'!$F$7,"N",('Вводные данные'!EV316))</f>
        <v>N</v>
      </c>
    </row>
    <row r="63" spans="2:153" s="61" customFormat="1" ht="15" customHeight="1" x14ac:dyDescent="0.25">
      <c r="B63" s="278" t="s">
        <v>505</v>
      </c>
      <c r="C63" s="228">
        <f t="shared" si="5"/>
        <v>600000</v>
      </c>
      <c r="D63" s="228">
        <f>SUM(D64:D68)</f>
        <v>0</v>
      </c>
      <c r="E63" s="251">
        <f>IF(E1&gt;'Вводные данные'!$F$7,"N",(SUM(E64:E68)))</f>
        <v>2000</v>
      </c>
      <c r="F63" s="251">
        <f>IF(F1&gt;'Вводные данные'!$F$7,"N",(SUM(F64:F68)))</f>
        <v>26000</v>
      </c>
      <c r="G63" s="251">
        <f>IF(G1&gt;'Вводные данные'!$F$7,"N",(SUM(G64:G68)))</f>
        <v>180000</v>
      </c>
      <c r="H63" s="251">
        <f>IF(H1&gt;'Вводные данные'!$F$7,"N",(SUM(H64:H68)))</f>
        <v>130000</v>
      </c>
      <c r="I63" s="251">
        <f>IF(I1&gt;'Вводные данные'!$F$7,"N",(SUM(I64:I68)))</f>
        <v>82000</v>
      </c>
      <c r="J63" s="251">
        <f>IF(J1&gt;'Вводные данные'!$F$7,"N",(SUM(J64:J68)))</f>
        <v>80000</v>
      </c>
      <c r="K63" s="251">
        <f>IF(K1&gt;'Вводные данные'!$F$7,"N",(SUM(K64:K68)))</f>
        <v>100000</v>
      </c>
      <c r="L63" s="251">
        <f>IF(L1&gt;'Вводные данные'!$F$7,"N",(SUM(L64:L68)))</f>
        <v>0</v>
      </c>
      <c r="M63" s="251">
        <f>IF(M1&gt;'Вводные данные'!$F$7,"N",(SUM(M64:M68)))</f>
        <v>0</v>
      </c>
      <c r="N63" s="251">
        <f>IF(N1&gt;'Вводные данные'!$F$7,"N",(SUM(N64:N68)))</f>
        <v>0</v>
      </c>
      <c r="O63" s="251">
        <f>IF(O1&gt;'Вводные данные'!$F$7,"N",(SUM(O64:O68)))</f>
        <v>0</v>
      </c>
      <c r="P63" s="251">
        <f>IF(P1&gt;'Вводные данные'!$F$7,"N",(SUM(P64:P68)))</f>
        <v>0</v>
      </c>
      <c r="Q63" s="251">
        <f>IF(Q1&gt;'Вводные данные'!$F$7,"N",(SUM(Q64:Q68)))</f>
        <v>0</v>
      </c>
      <c r="R63" s="251">
        <f>IF(R1&gt;'Вводные данные'!$F$7,"N",(SUM(R64:R68)))</f>
        <v>0</v>
      </c>
      <c r="S63" s="251">
        <f>IF(S1&gt;'Вводные данные'!$F$7,"N",(SUM(S64:S68)))</f>
        <v>0</v>
      </c>
      <c r="T63" s="251">
        <f>IF(T1&gt;'Вводные данные'!$F$7,"N",(SUM(T64:T68)))</f>
        <v>0</v>
      </c>
      <c r="U63" s="251">
        <f>IF(U1&gt;'Вводные данные'!$F$7,"N",(SUM(U64:U68)))</f>
        <v>0</v>
      </c>
      <c r="V63" s="251">
        <f>IF(V1&gt;'Вводные данные'!$F$7,"N",(SUM(V64:V68)))</f>
        <v>0</v>
      </c>
      <c r="W63" s="251">
        <f>IF(W1&gt;'Вводные данные'!$F$7,"N",(SUM(W64:W68)))</f>
        <v>0</v>
      </c>
      <c r="X63" s="251" t="str">
        <f>IF(X1&gt;'Вводные данные'!$F$7,"N",(SUM(X64:X68)))</f>
        <v>N</v>
      </c>
      <c r="Y63" s="251" t="str">
        <f>IF(Y1&gt;'Вводные данные'!$F$7,"N",(SUM(Y64:Y68)))</f>
        <v>N</v>
      </c>
      <c r="Z63" s="251" t="str">
        <f>IF(Z1&gt;'Вводные данные'!$F$7,"N",(SUM(Z64:Z68)))</f>
        <v>N</v>
      </c>
      <c r="AA63" s="251" t="str">
        <f>IF(AA1&gt;'Вводные данные'!$F$7,"N",(SUM(AA64:AA68)))</f>
        <v>N</v>
      </c>
      <c r="AB63" s="251" t="str">
        <f>IF(AB1&gt;'Вводные данные'!$F$7,"N",(SUM(AB64:AB68)))</f>
        <v>N</v>
      </c>
      <c r="AC63" s="251" t="str">
        <f>IF(AC1&gt;'Вводные данные'!$F$7,"N",(SUM(AC64:AC68)))</f>
        <v>N</v>
      </c>
      <c r="AD63" s="251" t="str">
        <f>IF(AD1&gt;'Вводные данные'!$F$7,"N",(SUM(AD64:AD68)))</f>
        <v>N</v>
      </c>
      <c r="AE63" s="251" t="str">
        <f>IF(AE1&gt;'Вводные данные'!$F$7,"N",(SUM(AE64:AE68)))</f>
        <v>N</v>
      </c>
      <c r="AF63" s="251" t="str">
        <f>IF(AF1&gt;'Вводные данные'!$F$7,"N",(SUM(AF64:AF68)))</f>
        <v>N</v>
      </c>
      <c r="AG63" s="251" t="str">
        <f>IF(AG1&gt;'Вводные данные'!$F$7,"N",(SUM(AG64:AG68)))</f>
        <v>N</v>
      </c>
      <c r="AH63" s="251" t="str">
        <f>IF(AH1&gt;'Вводные данные'!$F$7,"N",(SUM(AH64:AH68)))</f>
        <v>N</v>
      </c>
      <c r="AI63" s="251" t="str">
        <f>IF(AI1&gt;'Вводные данные'!$F$7,"N",(SUM(AI64:AI68)))</f>
        <v>N</v>
      </c>
      <c r="AJ63" s="251" t="str">
        <f>IF(AJ1&gt;'Вводные данные'!$F$7,"N",(SUM(AJ64:AJ68)))</f>
        <v>N</v>
      </c>
      <c r="AK63" s="251" t="str">
        <f>IF(AK1&gt;'Вводные данные'!$F$7,"N",(SUM(AK64:AK68)))</f>
        <v>N</v>
      </c>
      <c r="AL63" s="251" t="str">
        <f>IF(AL1&gt;'Вводные данные'!$F$7,"N",(SUM(AL64:AL68)))</f>
        <v>N</v>
      </c>
      <c r="AM63" s="251" t="str">
        <f>IF(AM1&gt;'Вводные данные'!$F$7,"N",(SUM(AM64:AM68)))</f>
        <v>N</v>
      </c>
      <c r="AN63" s="251" t="str">
        <f>IF(AN1&gt;'Вводные данные'!$F$7,"N",(SUM(AN64:AN68)))</f>
        <v>N</v>
      </c>
      <c r="AO63" s="251" t="str">
        <f>IF(AO1&gt;'Вводные данные'!$F$7,"N",(SUM(AO64:AO68)))</f>
        <v>N</v>
      </c>
      <c r="AP63" s="251" t="str">
        <f>IF(AP1&gt;'Вводные данные'!$F$7,"N",(SUM(AP64:AP68)))</f>
        <v>N</v>
      </c>
      <c r="AQ63" s="251" t="str">
        <f>IF(AQ1&gt;'Вводные данные'!$F$7,"N",(SUM(AQ64:AQ68)))</f>
        <v>N</v>
      </c>
      <c r="AR63" s="251" t="str">
        <f>IF(AR1&gt;'Вводные данные'!$F$7,"N",(SUM(AR64:AR68)))</f>
        <v>N</v>
      </c>
      <c r="AS63" s="251" t="str">
        <f>IF(AS1&gt;'Вводные данные'!$F$7,"N",(SUM(AS64:AS68)))</f>
        <v>N</v>
      </c>
      <c r="AT63" s="251" t="str">
        <f>IF(AT1&gt;'Вводные данные'!$F$7,"N",(SUM(AT64:AT68)))</f>
        <v>N</v>
      </c>
      <c r="AU63" s="251" t="str">
        <f>IF(AU1&gt;'Вводные данные'!$F$7,"N",(SUM(AU64:AU68)))</f>
        <v>N</v>
      </c>
      <c r="AV63" s="251" t="str">
        <f>IF(AV1&gt;'Вводные данные'!$F$7,"N",(SUM(AV64:AV68)))</f>
        <v>N</v>
      </c>
      <c r="AW63" s="251" t="str">
        <f>IF(AW1&gt;'Вводные данные'!$F$7,"N",(SUM(AW64:AW68)))</f>
        <v>N</v>
      </c>
      <c r="AX63" s="251" t="str">
        <f>IF(AX1&gt;'Вводные данные'!$F$7,"N",(SUM(AX64:AX68)))</f>
        <v>N</v>
      </c>
      <c r="AY63" s="251" t="str">
        <f>IF(AY1&gt;'Вводные данные'!$F$7,"N",(SUM(AY64:AY68)))</f>
        <v>N</v>
      </c>
      <c r="AZ63" s="251" t="str">
        <f>IF(AZ1&gt;'Вводные данные'!$F$7,"N",(SUM(AZ64:AZ68)))</f>
        <v>N</v>
      </c>
      <c r="BA63" s="251" t="str">
        <f>IF(BA1&gt;'Вводные данные'!$F$7,"N",(SUM(BA64:BA68)))</f>
        <v>N</v>
      </c>
      <c r="BB63" s="251" t="str">
        <f>IF(BB1&gt;'Вводные данные'!$F$7,"N",(SUM(BB64:BB68)))</f>
        <v>N</v>
      </c>
      <c r="BC63" s="251" t="str">
        <f>IF(BC1&gt;'Вводные данные'!$F$7,"N",(SUM(BC64:BC68)))</f>
        <v>N</v>
      </c>
      <c r="BD63" s="251" t="str">
        <f>IF(BD1&gt;'Вводные данные'!$F$7,"N",(SUM(BD64:BD68)))</f>
        <v>N</v>
      </c>
      <c r="BE63" s="251" t="str">
        <f>IF(BE1&gt;'Вводные данные'!$F$7,"N",(SUM(BE64:BE68)))</f>
        <v>N</v>
      </c>
      <c r="BF63" s="251" t="str">
        <f>IF(BF1&gt;'Вводные данные'!$F$7,"N",(SUM(BF64:BF68)))</f>
        <v>N</v>
      </c>
      <c r="BG63" s="251" t="str">
        <f>IF(BG1&gt;'Вводные данные'!$F$7,"N",(SUM(BG64:BG68)))</f>
        <v>N</v>
      </c>
      <c r="BH63" s="251" t="str">
        <f>IF(BH1&gt;'Вводные данные'!$F$7,"N",(SUM(BH64:BH68)))</f>
        <v>N</v>
      </c>
      <c r="BI63" s="251" t="str">
        <f>IF(BI1&gt;'Вводные данные'!$F$7,"N",(SUM(BI64:BI68)))</f>
        <v>N</v>
      </c>
      <c r="BJ63" s="251" t="str">
        <f>IF(BJ1&gt;'Вводные данные'!$F$7,"N",(SUM(BJ64:BJ68)))</f>
        <v>N</v>
      </c>
      <c r="BK63" s="251" t="str">
        <f>IF(BK1&gt;'Вводные данные'!$F$7,"N",(SUM(BK64:BK68)))</f>
        <v>N</v>
      </c>
      <c r="BL63" s="251" t="str">
        <f>IF(BL1&gt;'Вводные данные'!$F$7,"N",(SUM(BL64:BL68)))</f>
        <v>N</v>
      </c>
      <c r="BM63" s="251" t="str">
        <f>IF(BM1&gt;'Вводные данные'!$F$7,"N",(SUM(BM64:BM68)))</f>
        <v>N</v>
      </c>
      <c r="BN63" s="251" t="str">
        <f>IF(BN1&gt;'Вводные данные'!$F$7,"N",(SUM(BN64:BN68)))</f>
        <v>N</v>
      </c>
      <c r="BO63" s="251" t="str">
        <f>IF(BO1&gt;'Вводные данные'!$F$7,"N",(SUM(BO64:BO68)))</f>
        <v>N</v>
      </c>
      <c r="BP63" s="251" t="str">
        <f>IF(BP1&gt;'Вводные данные'!$F$7,"N",(SUM(BP64:BP68)))</f>
        <v>N</v>
      </c>
      <c r="BQ63" s="251" t="str">
        <f>IF(BQ1&gt;'Вводные данные'!$F$7,"N",(SUM(BQ64:BQ68)))</f>
        <v>N</v>
      </c>
      <c r="BR63" s="251" t="str">
        <f>IF(BR1&gt;'Вводные данные'!$F$7,"N",(SUM(BR64:BR68)))</f>
        <v>N</v>
      </c>
      <c r="BS63" s="251" t="str">
        <f>IF(BS1&gt;'Вводные данные'!$F$7,"N",(SUM(BS64:BS68)))</f>
        <v>N</v>
      </c>
      <c r="BT63" s="251" t="str">
        <f>IF(BT1&gt;'Вводные данные'!$F$7,"N",(SUM(BT64:BT68)))</f>
        <v>N</v>
      </c>
      <c r="BU63" s="251" t="str">
        <f>IF(BU1&gt;'Вводные данные'!$F$7,"N",(SUM(BU64:BU68)))</f>
        <v>N</v>
      </c>
      <c r="BV63" s="251" t="str">
        <f>IF(BV1&gt;'Вводные данные'!$F$7,"N",(SUM(BV64:BV68)))</f>
        <v>N</v>
      </c>
      <c r="BW63" s="251" t="str">
        <f>IF(BW1&gt;'Вводные данные'!$F$7,"N",(SUM(BW64:BW68)))</f>
        <v>N</v>
      </c>
      <c r="BX63" s="251" t="str">
        <f>IF(BX1&gt;'Вводные данные'!$F$7,"N",(SUM(BX64:BX68)))</f>
        <v>N</v>
      </c>
      <c r="BY63" s="251" t="str">
        <f>IF(BY1&gt;'Вводные данные'!$F$7,"N",(SUM(BY64:BY68)))</f>
        <v>N</v>
      </c>
      <c r="BZ63" s="251" t="str">
        <f>IF(BZ1&gt;'Вводные данные'!$F$7,"N",(SUM(BZ64:BZ68)))</f>
        <v>N</v>
      </c>
      <c r="CA63" s="251" t="str">
        <f>IF(CA1&gt;'Вводные данные'!$F$7,"N",(SUM(CA64:CA68)))</f>
        <v>N</v>
      </c>
      <c r="CB63" s="251" t="str">
        <f>IF(CB1&gt;'Вводные данные'!$F$7,"N",(SUM(CB64:CB68)))</f>
        <v>N</v>
      </c>
      <c r="CC63" s="251" t="str">
        <f>IF(CC1&gt;'Вводные данные'!$F$7,"N",(SUM(CC64:CC68)))</f>
        <v>N</v>
      </c>
      <c r="CD63" s="251" t="str">
        <f>IF(CD1&gt;'Вводные данные'!$F$7,"N",(SUM(CD64:CD68)))</f>
        <v>N</v>
      </c>
      <c r="CE63" s="251" t="str">
        <f>IF(CE1&gt;'Вводные данные'!$F$7,"N",(SUM(CE64:CE68)))</f>
        <v>N</v>
      </c>
      <c r="CF63" s="251" t="str">
        <f>IF(CF1&gt;'Вводные данные'!$F$7,"N",(SUM(CF64:CF68)))</f>
        <v>N</v>
      </c>
      <c r="CG63" s="251" t="str">
        <f>IF(CG1&gt;'Вводные данные'!$F$7,"N",(SUM(CG64:CG68)))</f>
        <v>N</v>
      </c>
      <c r="CH63" s="251" t="str">
        <f>IF(CH1&gt;'Вводные данные'!$F$7,"N",(SUM(CH64:CH68)))</f>
        <v>N</v>
      </c>
      <c r="CI63" s="251" t="str">
        <f>IF(CI1&gt;'Вводные данные'!$F$7,"N",(SUM(CI64:CI68)))</f>
        <v>N</v>
      </c>
      <c r="CJ63" s="251" t="str">
        <f>IF(CJ1&gt;'Вводные данные'!$F$7,"N",(SUM(CJ64:CJ68)))</f>
        <v>N</v>
      </c>
      <c r="CK63" s="251" t="str">
        <f>IF(CK1&gt;'Вводные данные'!$F$7,"N",(SUM(CK64:CK68)))</f>
        <v>N</v>
      </c>
      <c r="CL63" s="251" t="str">
        <f>IF(CL1&gt;'Вводные данные'!$F$7,"N",(SUM(CL64:CL68)))</f>
        <v>N</v>
      </c>
      <c r="CM63" s="251" t="str">
        <f>IF(CM1&gt;'Вводные данные'!$F$7,"N",(SUM(CM64:CM68)))</f>
        <v>N</v>
      </c>
      <c r="CN63" s="251" t="str">
        <f>IF(CN1&gt;'Вводные данные'!$F$7,"N",(SUM(CN64:CN68)))</f>
        <v>N</v>
      </c>
      <c r="CO63" s="251" t="str">
        <f>IF(CO1&gt;'Вводные данные'!$F$7,"N",(SUM(CO64:CO68)))</f>
        <v>N</v>
      </c>
      <c r="CP63" s="251" t="str">
        <f>IF(CP1&gt;'Вводные данные'!$F$7,"N",(SUM(CP64:CP68)))</f>
        <v>N</v>
      </c>
      <c r="CQ63" s="251" t="str">
        <f>IF(CQ1&gt;'Вводные данные'!$F$7,"N",(SUM(CQ64:CQ68)))</f>
        <v>N</v>
      </c>
      <c r="CR63" s="251" t="str">
        <f>IF(CR1&gt;'Вводные данные'!$F$7,"N",(SUM(CR64:CR68)))</f>
        <v>N</v>
      </c>
      <c r="CS63" s="251" t="str">
        <f>IF(CS1&gt;'Вводные данные'!$F$7,"N",(SUM(CS64:CS68)))</f>
        <v>N</v>
      </c>
      <c r="CT63" s="251" t="str">
        <f>IF(CT1&gt;'Вводные данные'!$F$7,"N",(SUM(CT64:CT68)))</f>
        <v>N</v>
      </c>
      <c r="CU63" s="251" t="str">
        <f>IF(CU1&gt;'Вводные данные'!$F$7,"N",(SUM(CU64:CU68)))</f>
        <v>N</v>
      </c>
      <c r="CV63" s="251" t="str">
        <f>IF(CV1&gt;'Вводные данные'!$F$7,"N",(SUM(CV64:CV68)))</f>
        <v>N</v>
      </c>
      <c r="CW63" s="251" t="str">
        <f>IF(CW1&gt;'Вводные данные'!$F$7,"N",(SUM(CW64:CW68)))</f>
        <v>N</v>
      </c>
      <c r="CX63" s="251" t="str">
        <f>IF(CX1&gt;'Вводные данные'!$F$7,"N",(SUM(CX64:CX68)))</f>
        <v>N</v>
      </c>
      <c r="CY63" s="251" t="str">
        <f>IF(CY1&gt;'Вводные данные'!$F$7,"N",(SUM(CY64:CY68)))</f>
        <v>N</v>
      </c>
      <c r="CZ63" s="251" t="str">
        <f>IF(CZ1&gt;'Вводные данные'!$F$7,"N",(SUM(CZ64:CZ68)))</f>
        <v>N</v>
      </c>
      <c r="DA63" s="251" t="str">
        <f>IF(DA1&gt;'Вводные данные'!$F$7,"N",(SUM(DA64:DA68)))</f>
        <v>N</v>
      </c>
      <c r="DB63" s="251" t="str">
        <f>IF(DB1&gt;'Вводные данные'!$F$7,"N",(SUM(DB64:DB68)))</f>
        <v>N</v>
      </c>
      <c r="DC63" s="251" t="str">
        <f>IF(DC1&gt;'Вводные данные'!$F$7,"N",(SUM(DC64:DC68)))</f>
        <v>N</v>
      </c>
      <c r="DD63" s="251" t="str">
        <f>IF(DD1&gt;'Вводные данные'!$F$7,"N",(SUM(DD64:DD68)))</f>
        <v>N</v>
      </c>
      <c r="DE63" s="251" t="str">
        <f>IF(DE1&gt;'Вводные данные'!$F$7,"N",(SUM(DE64:DE68)))</f>
        <v>N</v>
      </c>
      <c r="DF63" s="251" t="str">
        <f>IF(DF1&gt;'Вводные данные'!$F$7,"N",(SUM(DF64:DF68)))</f>
        <v>N</v>
      </c>
      <c r="DG63" s="251" t="str">
        <f>IF(DG1&gt;'Вводные данные'!$F$7,"N",(SUM(DG64:DG68)))</f>
        <v>N</v>
      </c>
      <c r="DH63" s="251" t="str">
        <f>IF(DH1&gt;'Вводные данные'!$F$7,"N",(SUM(DH64:DH68)))</f>
        <v>N</v>
      </c>
      <c r="DI63" s="251" t="str">
        <f>IF(DI1&gt;'Вводные данные'!$F$7,"N",(SUM(DI64:DI68)))</f>
        <v>N</v>
      </c>
      <c r="DJ63" s="251" t="str">
        <f>IF(DJ1&gt;'Вводные данные'!$F$7,"N",(SUM(DJ64:DJ68)))</f>
        <v>N</v>
      </c>
      <c r="DK63" s="251" t="str">
        <f>IF(DK1&gt;'Вводные данные'!$F$7,"N",(SUM(DK64:DK68)))</f>
        <v>N</v>
      </c>
      <c r="DL63" s="251" t="str">
        <f>IF(DL1&gt;'Вводные данные'!$F$7,"N",(SUM(DL64:DL68)))</f>
        <v>N</v>
      </c>
      <c r="DM63" s="251" t="str">
        <f>IF(DM1&gt;'Вводные данные'!$F$7,"N",(SUM(DM64:DM68)))</f>
        <v>N</v>
      </c>
      <c r="DN63" s="251" t="str">
        <f>IF(DN1&gt;'Вводные данные'!$F$7,"N",(SUM(DN64:DN68)))</f>
        <v>N</v>
      </c>
      <c r="DO63" s="251" t="str">
        <f>IF(DO1&gt;'Вводные данные'!$F$7,"N",(SUM(DO64:DO68)))</f>
        <v>N</v>
      </c>
      <c r="DP63" s="251" t="str">
        <f>IF(DP1&gt;'Вводные данные'!$F$7,"N",(SUM(DP64:DP68)))</f>
        <v>N</v>
      </c>
      <c r="DQ63" s="251" t="str">
        <f>IF(DQ1&gt;'Вводные данные'!$F$7,"N",(SUM(DQ64:DQ68)))</f>
        <v>N</v>
      </c>
      <c r="DR63" s="251" t="str">
        <f>IF(DR1&gt;'Вводные данные'!$F$7,"N",(SUM(DR64:DR68)))</f>
        <v>N</v>
      </c>
      <c r="DS63" s="251" t="str">
        <f>IF(DS1&gt;'Вводные данные'!$F$7,"N",(SUM(DS64:DS68)))</f>
        <v>N</v>
      </c>
      <c r="DT63" s="251" t="str">
        <f>IF(DT1&gt;'Вводные данные'!$F$7,"N",(SUM(DT64:DT68)))</f>
        <v>N</v>
      </c>
      <c r="DU63" s="251" t="str">
        <f>IF(DU1&gt;'Вводные данные'!$F$7,"N",(SUM(DU64:DU68)))</f>
        <v>N</v>
      </c>
      <c r="DV63" s="251" t="str">
        <f>IF(DV1&gt;'Вводные данные'!$F$7,"N",(SUM(DV64:DV68)))</f>
        <v>N</v>
      </c>
      <c r="DW63" s="251" t="str">
        <f>IF(DW1&gt;'Вводные данные'!$F$7,"N",(SUM(DW64:DW68)))</f>
        <v>N</v>
      </c>
      <c r="DX63" s="251" t="str">
        <f>IF(DX1&gt;'Вводные данные'!$F$7,"N",(SUM(DX64:DX68)))</f>
        <v>N</v>
      </c>
      <c r="DY63" s="251" t="str">
        <f>IF(DY1&gt;'Вводные данные'!$F$7,"N",(SUM(DY64:DY68)))</f>
        <v>N</v>
      </c>
      <c r="DZ63" s="251" t="str">
        <f>IF(DZ1&gt;'Вводные данные'!$F$7,"N",(SUM(DZ64:DZ68)))</f>
        <v>N</v>
      </c>
      <c r="EA63" s="251" t="str">
        <f>IF(EA1&gt;'Вводные данные'!$F$7,"N",(SUM(EA64:EA68)))</f>
        <v>N</v>
      </c>
      <c r="EB63" s="251" t="str">
        <f>IF(EB1&gt;'Вводные данные'!$F$7,"N",(SUM(EB64:EB68)))</f>
        <v>N</v>
      </c>
      <c r="EC63" s="251" t="str">
        <f>IF(EC1&gt;'Вводные данные'!$F$7,"N",(SUM(EC64:EC68)))</f>
        <v>N</v>
      </c>
      <c r="ED63" s="251" t="str">
        <f>IF(ED1&gt;'Вводные данные'!$F$7,"N",(SUM(ED64:ED68)))</f>
        <v>N</v>
      </c>
      <c r="EE63" s="251" t="str">
        <f>IF(EE1&gt;'Вводные данные'!$F$7,"N",(SUM(EE64:EE68)))</f>
        <v>N</v>
      </c>
      <c r="EF63" s="251" t="str">
        <f>IF(EF1&gt;'Вводные данные'!$F$7,"N",(SUM(EF64:EF68)))</f>
        <v>N</v>
      </c>
      <c r="EG63" s="251" t="str">
        <f>IF(EG1&gt;'Вводные данные'!$F$7,"N",(SUM(EG64:EG68)))</f>
        <v>N</v>
      </c>
      <c r="EH63" s="251" t="str">
        <f>IF(EH1&gt;'Вводные данные'!$F$7,"N",(SUM(EH64:EH68)))</f>
        <v>N</v>
      </c>
      <c r="EI63" s="251" t="str">
        <f>IF(EI1&gt;'Вводные данные'!$F$7,"N",(SUM(EI64:EI68)))</f>
        <v>N</v>
      </c>
      <c r="EJ63" s="251" t="str">
        <f>IF(EJ1&gt;'Вводные данные'!$F$7,"N",(SUM(EJ64:EJ68)))</f>
        <v>N</v>
      </c>
      <c r="EK63" s="251" t="str">
        <f>IF(EK1&gt;'Вводные данные'!$F$7,"N",(SUM(EK64:EK68)))</f>
        <v>N</v>
      </c>
      <c r="EL63" s="251" t="str">
        <f>IF(EL1&gt;'Вводные данные'!$F$7,"N",(SUM(EL64:EL68)))</f>
        <v>N</v>
      </c>
      <c r="EM63" s="251" t="str">
        <f>IF(EM1&gt;'Вводные данные'!$F$7,"N",(SUM(EM64:EM68)))</f>
        <v>N</v>
      </c>
      <c r="EN63" s="251" t="str">
        <f>IF(EN1&gt;'Вводные данные'!$F$7,"N",(SUM(EN64:EN68)))</f>
        <v>N</v>
      </c>
      <c r="EO63" s="251" t="str">
        <f>IF(EO1&gt;'Вводные данные'!$F$7,"N",(SUM(EO64:EO68)))</f>
        <v>N</v>
      </c>
      <c r="EP63" s="251" t="str">
        <f>IF(EP1&gt;'Вводные данные'!$F$7,"N",(SUM(EP64:EP68)))</f>
        <v>N</v>
      </c>
      <c r="EQ63" s="251" t="str">
        <f>IF(EQ1&gt;'Вводные данные'!$F$7,"N",(SUM(EQ64:EQ68)))</f>
        <v>N</v>
      </c>
      <c r="ER63" s="251" t="str">
        <f>IF(ER1&gt;'Вводные данные'!$F$7,"N",(SUM(ER64:ER68)))</f>
        <v>N</v>
      </c>
      <c r="ES63" s="251" t="str">
        <f>IF(ES1&gt;'Вводные данные'!$F$7,"N",(SUM(ES64:ES68)))</f>
        <v>N</v>
      </c>
      <c r="ET63" s="251" t="str">
        <f>IF(ET1&gt;'Вводные данные'!$F$7,"N",(SUM(ET64:ET68)))</f>
        <v>N</v>
      </c>
      <c r="EU63" s="251" t="str">
        <f>IF(EU1&gt;'Вводные данные'!$F$7,"N",(SUM(EU64:EU68)))</f>
        <v>N</v>
      </c>
      <c r="EV63" s="251" t="str">
        <f>IF(EV1&gt;'Вводные данные'!$F$7,"N",(SUM(EV64:EV68)))</f>
        <v>N</v>
      </c>
      <c r="EW63" s="251" t="str">
        <f>IF(EW1&gt;'Вводные данные'!$F$7,"N",(SUM(EW64:EW68)))</f>
        <v>N</v>
      </c>
    </row>
    <row r="64" spans="2:153" ht="15" customHeight="1" x14ac:dyDescent="0.25">
      <c r="B64" s="347" t="s">
        <v>303</v>
      </c>
      <c r="C64" s="261">
        <f t="shared" si="5"/>
        <v>0</v>
      </c>
      <c r="D64" s="261">
        <f>IF(D1&gt;'Вводные данные'!$F$7,"N",('Вводные данные'!C317))</f>
        <v>0</v>
      </c>
      <c r="E64" s="252">
        <f>IF(E1&gt;'Вводные данные'!$F$7,"N",('Вводные данные'!D317))</f>
        <v>0</v>
      </c>
      <c r="F64" s="252">
        <f>IF(F1&gt;'Вводные данные'!$F$7,"N",('Вводные данные'!E317))</f>
        <v>0</v>
      </c>
      <c r="G64" s="252">
        <f>IF(G1&gt;'Вводные данные'!$F$7,"N",('Вводные данные'!F317))</f>
        <v>0</v>
      </c>
      <c r="H64" s="252">
        <f>IF(H1&gt;'Вводные данные'!$F$7,"N",('Вводные данные'!G317))</f>
        <v>0</v>
      </c>
      <c r="I64" s="252">
        <f>IF(I1&gt;'Вводные данные'!$F$7,"N",('Вводные данные'!H317))</f>
        <v>0</v>
      </c>
      <c r="J64" s="252">
        <f>IF(J1&gt;'Вводные данные'!$F$7,"N",('Вводные данные'!I317))</f>
        <v>0</v>
      </c>
      <c r="K64" s="252">
        <f>IF(K1&gt;'Вводные данные'!$F$7,"N",('Вводные данные'!J317))</f>
        <v>0</v>
      </c>
      <c r="L64" s="252">
        <f>IF(L1&gt;'Вводные данные'!$F$7,"N",('Вводные данные'!K317))</f>
        <v>0</v>
      </c>
      <c r="M64" s="252">
        <f>IF(M1&gt;'Вводные данные'!$F$7,"N",('Вводные данные'!L317))</f>
        <v>0</v>
      </c>
      <c r="N64" s="252">
        <f>IF(N1&gt;'Вводные данные'!$F$7,"N",('Вводные данные'!M317))</f>
        <v>0</v>
      </c>
      <c r="O64" s="252">
        <f>IF(O1&gt;'Вводные данные'!$F$7,"N",('Вводные данные'!N317))</f>
        <v>0</v>
      </c>
      <c r="P64" s="252">
        <f>IF(P1&gt;'Вводные данные'!$F$7,"N",('Вводные данные'!O317))</f>
        <v>0</v>
      </c>
      <c r="Q64" s="252">
        <f>IF(Q1&gt;'Вводные данные'!$F$7,"N",('Вводные данные'!P317))</f>
        <v>0</v>
      </c>
      <c r="R64" s="252">
        <f>IF(R1&gt;'Вводные данные'!$F$7,"N",('Вводные данные'!Q317))</f>
        <v>0</v>
      </c>
      <c r="S64" s="252">
        <f>IF(S1&gt;'Вводные данные'!$F$7,"N",('Вводные данные'!R317))</f>
        <v>0</v>
      </c>
      <c r="T64" s="252">
        <f>IF(T1&gt;'Вводные данные'!$F$7,"N",('Вводные данные'!S317))</f>
        <v>0</v>
      </c>
      <c r="U64" s="252">
        <f>IF(U1&gt;'Вводные данные'!$F$7,"N",('Вводные данные'!T317))</f>
        <v>0</v>
      </c>
      <c r="V64" s="252">
        <f>IF(V1&gt;'Вводные данные'!$F$7,"N",('Вводные данные'!U317))</f>
        <v>0</v>
      </c>
      <c r="W64" s="252">
        <f>IF(W1&gt;'Вводные данные'!$F$7,"N",('Вводные данные'!V317))</f>
        <v>0</v>
      </c>
      <c r="X64" s="252" t="str">
        <f>IF(X1&gt;'Вводные данные'!$F$7,"N",('Вводные данные'!W317))</f>
        <v>N</v>
      </c>
      <c r="Y64" s="252" t="str">
        <f>IF(Y1&gt;'Вводные данные'!$F$7,"N",('Вводные данные'!X317))</f>
        <v>N</v>
      </c>
      <c r="Z64" s="252" t="str">
        <f>IF(Z1&gt;'Вводные данные'!$F$7,"N",('Вводные данные'!Y317))</f>
        <v>N</v>
      </c>
      <c r="AA64" s="252" t="str">
        <f>IF(AA1&gt;'Вводные данные'!$F$7,"N",('Вводные данные'!Z317))</f>
        <v>N</v>
      </c>
      <c r="AB64" s="252" t="str">
        <f>IF(AB1&gt;'Вводные данные'!$F$7,"N",('Вводные данные'!AA317))</f>
        <v>N</v>
      </c>
      <c r="AC64" s="252" t="str">
        <f>IF(AC1&gt;'Вводные данные'!$F$7,"N",('Вводные данные'!AB317))</f>
        <v>N</v>
      </c>
      <c r="AD64" s="252" t="str">
        <f>IF(AD1&gt;'Вводные данные'!$F$7,"N",('Вводные данные'!AC317))</f>
        <v>N</v>
      </c>
      <c r="AE64" s="252" t="str">
        <f>IF(AE1&gt;'Вводные данные'!$F$7,"N",('Вводные данные'!AD317))</f>
        <v>N</v>
      </c>
      <c r="AF64" s="252" t="str">
        <f>IF(AF1&gt;'Вводные данные'!$F$7,"N",('Вводные данные'!AE317))</f>
        <v>N</v>
      </c>
      <c r="AG64" s="252" t="str">
        <f>IF(AG1&gt;'Вводные данные'!$F$7,"N",('Вводные данные'!AF317))</f>
        <v>N</v>
      </c>
      <c r="AH64" s="252" t="str">
        <f>IF(AH1&gt;'Вводные данные'!$F$7,"N",('Вводные данные'!AG317))</f>
        <v>N</v>
      </c>
      <c r="AI64" s="252" t="str">
        <f>IF(AI1&gt;'Вводные данные'!$F$7,"N",('Вводные данные'!AH317))</f>
        <v>N</v>
      </c>
      <c r="AJ64" s="252" t="str">
        <f>IF(AJ1&gt;'Вводные данные'!$F$7,"N",('Вводные данные'!AI317))</f>
        <v>N</v>
      </c>
      <c r="AK64" s="252" t="str">
        <f>IF(AK1&gt;'Вводные данные'!$F$7,"N",('Вводные данные'!AJ317))</f>
        <v>N</v>
      </c>
      <c r="AL64" s="252" t="str">
        <f>IF(AL1&gt;'Вводные данные'!$F$7,"N",('Вводные данные'!AK317))</f>
        <v>N</v>
      </c>
      <c r="AM64" s="252" t="str">
        <f>IF(AM1&gt;'Вводные данные'!$F$7,"N",('Вводные данные'!AL317))</f>
        <v>N</v>
      </c>
      <c r="AN64" s="252" t="str">
        <f>IF(AN1&gt;'Вводные данные'!$F$7,"N",('Вводные данные'!AM317))</f>
        <v>N</v>
      </c>
      <c r="AO64" s="252" t="str">
        <f>IF(AO1&gt;'Вводные данные'!$F$7,"N",('Вводные данные'!AN317))</f>
        <v>N</v>
      </c>
      <c r="AP64" s="252" t="str">
        <f>IF(AP1&gt;'Вводные данные'!$F$7,"N",('Вводные данные'!AO317))</f>
        <v>N</v>
      </c>
      <c r="AQ64" s="252" t="str">
        <f>IF(AQ1&gt;'Вводные данные'!$F$7,"N",('Вводные данные'!AP317))</f>
        <v>N</v>
      </c>
      <c r="AR64" s="252" t="str">
        <f>IF(AR1&gt;'Вводные данные'!$F$7,"N",('Вводные данные'!AQ317))</f>
        <v>N</v>
      </c>
      <c r="AS64" s="252" t="str">
        <f>IF(AS1&gt;'Вводные данные'!$F$7,"N",('Вводные данные'!AR317))</f>
        <v>N</v>
      </c>
      <c r="AT64" s="252" t="str">
        <f>IF(AT1&gt;'Вводные данные'!$F$7,"N",('Вводные данные'!AS317))</f>
        <v>N</v>
      </c>
      <c r="AU64" s="252" t="str">
        <f>IF(AU1&gt;'Вводные данные'!$F$7,"N",('Вводные данные'!AT317))</f>
        <v>N</v>
      </c>
      <c r="AV64" s="252" t="str">
        <f>IF(AV1&gt;'Вводные данные'!$F$7,"N",('Вводные данные'!AU317))</f>
        <v>N</v>
      </c>
      <c r="AW64" s="252" t="str">
        <f>IF(AW1&gt;'Вводные данные'!$F$7,"N",('Вводные данные'!AV317))</f>
        <v>N</v>
      </c>
      <c r="AX64" s="252" t="str">
        <f>IF(AX1&gt;'Вводные данные'!$F$7,"N",('Вводные данные'!AW317))</f>
        <v>N</v>
      </c>
      <c r="AY64" s="252" t="str">
        <f>IF(AY1&gt;'Вводные данные'!$F$7,"N",('Вводные данные'!AX317))</f>
        <v>N</v>
      </c>
      <c r="AZ64" s="252" t="str">
        <f>IF(AZ1&gt;'Вводные данные'!$F$7,"N",('Вводные данные'!AY317))</f>
        <v>N</v>
      </c>
      <c r="BA64" s="252" t="str">
        <f>IF(BA1&gt;'Вводные данные'!$F$7,"N",('Вводные данные'!AZ317))</f>
        <v>N</v>
      </c>
      <c r="BB64" s="252" t="str">
        <f>IF(BB1&gt;'Вводные данные'!$F$7,"N",('Вводные данные'!BA317))</f>
        <v>N</v>
      </c>
      <c r="BC64" s="252" t="str">
        <f>IF(BC1&gt;'Вводные данные'!$F$7,"N",('Вводные данные'!BB317))</f>
        <v>N</v>
      </c>
      <c r="BD64" s="252" t="str">
        <f>IF(BD1&gt;'Вводные данные'!$F$7,"N",('Вводные данные'!BC317))</f>
        <v>N</v>
      </c>
      <c r="BE64" s="252" t="str">
        <f>IF(BE1&gt;'Вводные данные'!$F$7,"N",('Вводные данные'!BD317))</f>
        <v>N</v>
      </c>
      <c r="BF64" s="252" t="str">
        <f>IF(BF1&gt;'Вводные данные'!$F$7,"N",('Вводные данные'!BE317))</f>
        <v>N</v>
      </c>
      <c r="BG64" s="252" t="str">
        <f>IF(BG1&gt;'Вводные данные'!$F$7,"N",('Вводные данные'!BF317))</f>
        <v>N</v>
      </c>
      <c r="BH64" s="252" t="str">
        <f>IF(BH1&gt;'Вводные данные'!$F$7,"N",('Вводные данные'!BG317))</f>
        <v>N</v>
      </c>
      <c r="BI64" s="252" t="str">
        <f>IF(BI1&gt;'Вводные данные'!$F$7,"N",('Вводные данные'!BH317))</f>
        <v>N</v>
      </c>
      <c r="BJ64" s="252" t="str">
        <f>IF(BJ1&gt;'Вводные данные'!$F$7,"N",('Вводные данные'!BI317))</f>
        <v>N</v>
      </c>
      <c r="BK64" s="252" t="str">
        <f>IF(BK1&gt;'Вводные данные'!$F$7,"N",('Вводные данные'!BJ317))</f>
        <v>N</v>
      </c>
      <c r="BL64" s="252" t="str">
        <f>IF(BL1&gt;'Вводные данные'!$F$7,"N",('Вводные данные'!BK317))</f>
        <v>N</v>
      </c>
      <c r="BM64" s="252" t="str">
        <f>IF(BM1&gt;'Вводные данные'!$F$7,"N",('Вводные данные'!BL317))</f>
        <v>N</v>
      </c>
      <c r="BN64" s="252" t="str">
        <f>IF(BN1&gt;'Вводные данные'!$F$7,"N",('Вводные данные'!BM317))</f>
        <v>N</v>
      </c>
      <c r="BO64" s="252" t="str">
        <f>IF(BO1&gt;'Вводные данные'!$F$7,"N",('Вводные данные'!BN317))</f>
        <v>N</v>
      </c>
      <c r="BP64" s="252" t="str">
        <f>IF(BP1&gt;'Вводные данные'!$F$7,"N",('Вводные данные'!BO317))</f>
        <v>N</v>
      </c>
      <c r="BQ64" s="252" t="str">
        <f>IF(BQ1&gt;'Вводные данные'!$F$7,"N",('Вводные данные'!BP317))</f>
        <v>N</v>
      </c>
      <c r="BR64" s="252" t="str">
        <f>IF(BR1&gt;'Вводные данные'!$F$7,"N",('Вводные данные'!BQ317))</f>
        <v>N</v>
      </c>
      <c r="BS64" s="252" t="str">
        <f>IF(BS1&gt;'Вводные данные'!$F$7,"N",('Вводные данные'!BR317))</f>
        <v>N</v>
      </c>
      <c r="BT64" s="252" t="str">
        <f>IF(BT1&gt;'Вводные данные'!$F$7,"N",('Вводные данные'!BS317))</f>
        <v>N</v>
      </c>
      <c r="BU64" s="252" t="str">
        <f>IF(BU1&gt;'Вводные данные'!$F$7,"N",('Вводные данные'!BT317))</f>
        <v>N</v>
      </c>
      <c r="BV64" s="252" t="str">
        <f>IF(BV1&gt;'Вводные данные'!$F$7,"N",('Вводные данные'!BU317))</f>
        <v>N</v>
      </c>
      <c r="BW64" s="252" t="str">
        <f>IF(BW1&gt;'Вводные данные'!$F$7,"N",('Вводные данные'!BV317))</f>
        <v>N</v>
      </c>
      <c r="BX64" s="252" t="str">
        <f>IF(BX1&gt;'Вводные данные'!$F$7,"N",('Вводные данные'!BW317))</f>
        <v>N</v>
      </c>
      <c r="BY64" s="252" t="str">
        <f>IF(BY1&gt;'Вводные данные'!$F$7,"N",('Вводные данные'!BX317))</f>
        <v>N</v>
      </c>
      <c r="BZ64" s="252" t="str">
        <f>IF(BZ1&gt;'Вводные данные'!$F$7,"N",('Вводные данные'!BY317))</f>
        <v>N</v>
      </c>
      <c r="CA64" s="252" t="str">
        <f>IF(CA1&gt;'Вводные данные'!$F$7,"N",('Вводные данные'!BZ317))</f>
        <v>N</v>
      </c>
      <c r="CB64" s="252" t="str">
        <f>IF(CB1&gt;'Вводные данные'!$F$7,"N",('Вводные данные'!CA317))</f>
        <v>N</v>
      </c>
      <c r="CC64" s="252" t="str">
        <f>IF(CC1&gt;'Вводные данные'!$F$7,"N",('Вводные данные'!CB317))</f>
        <v>N</v>
      </c>
      <c r="CD64" s="252" t="str">
        <f>IF(CD1&gt;'Вводные данные'!$F$7,"N",('Вводные данные'!CC317))</f>
        <v>N</v>
      </c>
      <c r="CE64" s="252" t="str">
        <f>IF(CE1&gt;'Вводные данные'!$F$7,"N",('Вводные данные'!CD317))</f>
        <v>N</v>
      </c>
      <c r="CF64" s="252" t="str">
        <f>IF(CF1&gt;'Вводные данные'!$F$7,"N",('Вводные данные'!CE317))</f>
        <v>N</v>
      </c>
      <c r="CG64" s="252" t="str">
        <f>IF(CG1&gt;'Вводные данные'!$F$7,"N",('Вводные данные'!CF317))</f>
        <v>N</v>
      </c>
      <c r="CH64" s="252" t="str">
        <f>IF(CH1&gt;'Вводные данные'!$F$7,"N",('Вводные данные'!CG317))</f>
        <v>N</v>
      </c>
      <c r="CI64" s="252" t="str">
        <f>IF(CI1&gt;'Вводные данные'!$F$7,"N",('Вводные данные'!CH317))</f>
        <v>N</v>
      </c>
      <c r="CJ64" s="252" t="str">
        <f>IF(CJ1&gt;'Вводные данные'!$F$7,"N",('Вводные данные'!CI317))</f>
        <v>N</v>
      </c>
      <c r="CK64" s="252" t="str">
        <f>IF(CK1&gt;'Вводные данные'!$F$7,"N",('Вводные данные'!CJ317))</f>
        <v>N</v>
      </c>
      <c r="CL64" s="252" t="str">
        <f>IF(CL1&gt;'Вводные данные'!$F$7,"N",('Вводные данные'!CK317))</f>
        <v>N</v>
      </c>
      <c r="CM64" s="252" t="str">
        <f>IF(CM1&gt;'Вводные данные'!$F$7,"N",('Вводные данные'!CL317))</f>
        <v>N</v>
      </c>
      <c r="CN64" s="252" t="str">
        <f>IF(CN1&gt;'Вводные данные'!$F$7,"N",('Вводные данные'!CM317))</f>
        <v>N</v>
      </c>
      <c r="CO64" s="252" t="str">
        <f>IF(CO1&gt;'Вводные данные'!$F$7,"N",('Вводные данные'!CN317))</f>
        <v>N</v>
      </c>
      <c r="CP64" s="252" t="str">
        <f>IF(CP1&gt;'Вводные данные'!$F$7,"N",('Вводные данные'!CO317))</f>
        <v>N</v>
      </c>
      <c r="CQ64" s="252" t="str">
        <f>IF(CQ1&gt;'Вводные данные'!$F$7,"N",('Вводные данные'!CP317))</f>
        <v>N</v>
      </c>
      <c r="CR64" s="252" t="str">
        <f>IF(CR1&gt;'Вводные данные'!$F$7,"N",('Вводные данные'!CQ317))</f>
        <v>N</v>
      </c>
      <c r="CS64" s="252" t="str">
        <f>IF(CS1&gt;'Вводные данные'!$F$7,"N",('Вводные данные'!CR317))</f>
        <v>N</v>
      </c>
      <c r="CT64" s="252" t="str">
        <f>IF(CT1&gt;'Вводные данные'!$F$7,"N",('Вводные данные'!CS317))</f>
        <v>N</v>
      </c>
      <c r="CU64" s="252" t="str">
        <f>IF(CU1&gt;'Вводные данные'!$F$7,"N",('Вводные данные'!CT317))</f>
        <v>N</v>
      </c>
      <c r="CV64" s="252" t="str">
        <f>IF(CV1&gt;'Вводные данные'!$F$7,"N",('Вводные данные'!CU317))</f>
        <v>N</v>
      </c>
      <c r="CW64" s="252" t="str">
        <f>IF(CW1&gt;'Вводные данные'!$F$7,"N",('Вводные данные'!CV317))</f>
        <v>N</v>
      </c>
      <c r="CX64" s="252" t="str">
        <f>IF(CX1&gt;'Вводные данные'!$F$7,"N",('Вводные данные'!CW317))</f>
        <v>N</v>
      </c>
      <c r="CY64" s="252" t="str">
        <f>IF(CY1&gt;'Вводные данные'!$F$7,"N",('Вводные данные'!CX317))</f>
        <v>N</v>
      </c>
      <c r="CZ64" s="252" t="str">
        <f>IF(CZ1&gt;'Вводные данные'!$F$7,"N",('Вводные данные'!CY317))</f>
        <v>N</v>
      </c>
      <c r="DA64" s="252" t="str">
        <f>IF(DA1&gt;'Вводные данные'!$F$7,"N",('Вводные данные'!CZ317))</f>
        <v>N</v>
      </c>
      <c r="DB64" s="252" t="str">
        <f>IF(DB1&gt;'Вводные данные'!$F$7,"N",('Вводные данные'!DA317))</f>
        <v>N</v>
      </c>
      <c r="DC64" s="252" t="str">
        <f>IF(DC1&gt;'Вводные данные'!$F$7,"N",('Вводные данные'!DB317))</f>
        <v>N</v>
      </c>
      <c r="DD64" s="252" t="str">
        <f>IF(DD1&gt;'Вводные данные'!$F$7,"N",('Вводные данные'!DC317))</f>
        <v>N</v>
      </c>
      <c r="DE64" s="252" t="str">
        <f>IF(DE1&gt;'Вводные данные'!$F$7,"N",('Вводные данные'!DD317))</f>
        <v>N</v>
      </c>
      <c r="DF64" s="252" t="str">
        <f>IF(DF1&gt;'Вводные данные'!$F$7,"N",('Вводные данные'!DE317))</f>
        <v>N</v>
      </c>
      <c r="DG64" s="252" t="str">
        <f>IF(DG1&gt;'Вводные данные'!$F$7,"N",('Вводные данные'!DF317))</f>
        <v>N</v>
      </c>
      <c r="DH64" s="252" t="str">
        <f>IF(DH1&gt;'Вводные данные'!$F$7,"N",('Вводные данные'!DG317))</f>
        <v>N</v>
      </c>
      <c r="DI64" s="252" t="str">
        <f>IF(DI1&gt;'Вводные данные'!$F$7,"N",('Вводные данные'!DH317))</f>
        <v>N</v>
      </c>
      <c r="DJ64" s="252" t="str">
        <f>IF(DJ1&gt;'Вводные данные'!$F$7,"N",('Вводные данные'!DI317))</f>
        <v>N</v>
      </c>
      <c r="DK64" s="252" t="str">
        <f>IF(DK1&gt;'Вводные данные'!$F$7,"N",('Вводные данные'!DJ317))</f>
        <v>N</v>
      </c>
      <c r="DL64" s="252" t="str">
        <f>IF(DL1&gt;'Вводные данные'!$F$7,"N",('Вводные данные'!DK317))</f>
        <v>N</v>
      </c>
      <c r="DM64" s="252" t="str">
        <f>IF(DM1&gt;'Вводные данные'!$F$7,"N",('Вводные данные'!DL317))</f>
        <v>N</v>
      </c>
      <c r="DN64" s="252" t="str">
        <f>IF(DN1&gt;'Вводные данные'!$F$7,"N",('Вводные данные'!DM317))</f>
        <v>N</v>
      </c>
      <c r="DO64" s="252" t="str">
        <f>IF(DO1&gt;'Вводные данные'!$F$7,"N",('Вводные данные'!DN317))</f>
        <v>N</v>
      </c>
      <c r="DP64" s="252" t="str">
        <f>IF(DP1&gt;'Вводные данные'!$F$7,"N",('Вводные данные'!DO317))</f>
        <v>N</v>
      </c>
      <c r="DQ64" s="252" t="str">
        <f>IF(DQ1&gt;'Вводные данные'!$F$7,"N",('Вводные данные'!DP317))</f>
        <v>N</v>
      </c>
      <c r="DR64" s="252" t="str">
        <f>IF(DR1&gt;'Вводные данные'!$F$7,"N",('Вводные данные'!DQ317))</f>
        <v>N</v>
      </c>
      <c r="DS64" s="252" t="str">
        <f>IF(DS1&gt;'Вводные данные'!$F$7,"N",('Вводные данные'!DR317))</f>
        <v>N</v>
      </c>
      <c r="DT64" s="252" t="str">
        <f>IF(DT1&gt;'Вводные данные'!$F$7,"N",('Вводные данные'!DS317))</f>
        <v>N</v>
      </c>
      <c r="DU64" s="252" t="str">
        <f>IF(DU1&gt;'Вводные данные'!$F$7,"N",('Вводные данные'!DT317))</f>
        <v>N</v>
      </c>
      <c r="DV64" s="252" t="str">
        <f>IF(DV1&gt;'Вводные данные'!$F$7,"N",('Вводные данные'!DU317))</f>
        <v>N</v>
      </c>
      <c r="DW64" s="252" t="str">
        <f>IF(DW1&gt;'Вводные данные'!$F$7,"N",('Вводные данные'!DV317))</f>
        <v>N</v>
      </c>
      <c r="DX64" s="252" t="str">
        <f>IF(DX1&gt;'Вводные данные'!$F$7,"N",('Вводные данные'!DW317))</f>
        <v>N</v>
      </c>
      <c r="DY64" s="252" t="str">
        <f>IF(DY1&gt;'Вводные данные'!$F$7,"N",('Вводные данные'!DX317))</f>
        <v>N</v>
      </c>
      <c r="DZ64" s="252" t="str">
        <f>IF(DZ1&gt;'Вводные данные'!$F$7,"N",('Вводные данные'!DY317))</f>
        <v>N</v>
      </c>
      <c r="EA64" s="252" t="str">
        <f>IF(EA1&gt;'Вводные данные'!$F$7,"N",('Вводные данные'!DZ317))</f>
        <v>N</v>
      </c>
      <c r="EB64" s="252" t="str">
        <f>IF(EB1&gt;'Вводные данные'!$F$7,"N",('Вводные данные'!EA317))</f>
        <v>N</v>
      </c>
      <c r="EC64" s="252" t="str">
        <f>IF(EC1&gt;'Вводные данные'!$F$7,"N",('Вводные данные'!EB317))</f>
        <v>N</v>
      </c>
      <c r="ED64" s="252" t="str">
        <f>IF(ED1&gt;'Вводные данные'!$F$7,"N",('Вводные данные'!EC317))</f>
        <v>N</v>
      </c>
      <c r="EE64" s="252" t="str">
        <f>IF(EE1&gt;'Вводные данные'!$F$7,"N",('Вводные данные'!ED317))</f>
        <v>N</v>
      </c>
      <c r="EF64" s="252" t="str">
        <f>IF(EF1&gt;'Вводные данные'!$F$7,"N",('Вводные данные'!EE317))</f>
        <v>N</v>
      </c>
      <c r="EG64" s="252" t="str">
        <f>IF(EG1&gt;'Вводные данные'!$F$7,"N",('Вводные данные'!EF317))</f>
        <v>N</v>
      </c>
      <c r="EH64" s="252" t="str">
        <f>IF(EH1&gt;'Вводные данные'!$F$7,"N",('Вводные данные'!EG317))</f>
        <v>N</v>
      </c>
      <c r="EI64" s="252" t="str">
        <f>IF(EI1&gt;'Вводные данные'!$F$7,"N",('Вводные данные'!EH317))</f>
        <v>N</v>
      </c>
      <c r="EJ64" s="252" t="str">
        <f>IF(EJ1&gt;'Вводные данные'!$F$7,"N",('Вводные данные'!EI317))</f>
        <v>N</v>
      </c>
      <c r="EK64" s="252" t="str">
        <f>IF(EK1&gt;'Вводные данные'!$F$7,"N",('Вводные данные'!EJ317))</f>
        <v>N</v>
      </c>
      <c r="EL64" s="252" t="str">
        <f>IF(EL1&gt;'Вводные данные'!$F$7,"N",('Вводные данные'!EK317))</f>
        <v>N</v>
      </c>
      <c r="EM64" s="252" t="str">
        <f>IF(EM1&gt;'Вводные данные'!$F$7,"N",('Вводные данные'!EL317))</f>
        <v>N</v>
      </c>
      <c r="EN64" s="252" t="str">
        <f>IF(EN1&gt;'Вводные данные'!$F$7,"N",('Вводные данные'!EM317))</f>
        <v>N</v>
      </c>
      <c r="EO64" s="252" t="str">
        <f>IF(EO1&gt;'Вводные данные'!$F$7,"N",('Вводные данные'!EN317))</f>
        <v>N</v>
      </c>
      <c r="EP64" s="252" t="str">
        <f>IF(EP1&gt;'Вводные данные'!$F$7,"N",('Вводные данные'!EO317))</f>
        <v>N</v>
      </c>
      <c r="EQ64" s="252" t="str">
        <f>IF(EQ1&gt;'Вводные данные'!$F$7,"N",('Вводные данные'!EP317))</f>
        <v>N</v>
      </c>
      <c r="ER64" s="252" t="str">
        <f>IF(ER1&gt;'Вводные данные'!$F$7,"N",('Вводные данные'!EQ317))</f>
        <v>N</v>
      </c>
      <c r="ES64" s="252" t="str">
        <f>IF(ES1&gt;'Вводные данные'!$F$7,"N",('Вводные данные'!ER317))</f>
        <v>N</v>
      </c>
      <c r="ET64" s="252" t="str">
        <f>IF(ET1&gt;'Вводные данные'!$F$7,"N",('Вводные данные'!ES317))</f>
        <v>N</v>
      </c>
      <c r="EU64" s="252" t="str">
        <f>IF(EU1&gt;'Вводные данные'!$F$7,"N",('Вводные данные'!ET317))</f>
        <v>N</v>
      </c>
      <c r="EV64" s="252" t="str">
        <f>IF(EV1&gt;'Вводные данные'!$F$7,"N",('Вводные данные'!EU317))</f>
        <v>N</v>
      </c>
      <c r="EW64" s="252" t="str">
        <f>IF(EW1&gt;'Вводные данные'!$F$7,"N",('Вводные данные'!EV317))</f>
        <v>N</v>
      </c>
    </row>
    <row r="65" spans="2:153" ht="15" customHeight="1" x14ac:dyDescent="0.25">
      <c r="B65" s="336" t="s">
        <v>180</v>
      </c>
      <c r="C65" s="261">
        <f t="shared" si="5"/>
        <v>0</v>
      </c>
      <c r="D65" s="261">
        <f>IF(D1&gt;'Вводные данные'!$F$7,"N",('Вводные данные'!C318))</f>
        <v>0</v>
      </c>
      <c r="E65" s="252">
        <f>IF(E1&gt;'Вводные данные'!$F$7,"N",('Вводные данные'!D318))</f>
        <v>0</v>
      </c>
      <c r="F65" s="252">
        <f>IF(F1&gt;'Вводные данные'!$F$7,"N",('Вводные данные'!E318))</f>
        <v>0</v>
      </c>
      <c r="G65" s="252">
        <f>IF(G1&gt;'Вводные данные'!$F$7,"N",('Вводные данные'!F318))</f>
        <v>0</v>
      </c>
      <c r="H65" s="252">
        <f>IF(H1&gt;'Вводные данные'!$F$7,"N",('Вводные данные'!G318))</f>
        <v>0</v>
      </c>
      <c r="I65" s="252">
        <f>IF(I1&gt;'Вводные данные'!$F$7,"N",('Вводные данные'!H318))</f>
        <v>0</v>
      </c>
      <c r="J65" s="252">
        <f>IF(J1&gt;'Вводные данные'!$F$7,"N",('Вводные данные'!I318))</f>
        <v>0</v>
      </c>
      <c r="K65" s="252">
        <f>IF(K1&gt;'Вводные данные'!$F$7,"N",('Вводные данные'!J318))</f>
        <v>0</v>
      </c>
      <c r="L65" s="252">
        <f>IF(L1&gt;'Вводные данные'!$F$7,"N",('Вводные данные'!K318))</f>
        <v>0</v>
      </c>
      <c r="M65" s="252">
        <f>IF(M1&gt;'Вводные данные'!$F$7,"N",('Вводные данные'!L318))</f>
        <v>0</v>
      </c>
      <c r="N65" s="252">
        <f>IF(N1&gt;'Вводные данные'!$F$7,"N",('Вводные данные'!M318))</f>
        <v>0</v>
      </c>
      <c r="O65" s="252">
        <f>IF(O1&gt;'Вводные данные'!$F$7,"N",('Вводные данные'!N318))</f>
        <v>0</v>
      </c>
      <c r="P65" s="252">
        <f>IF(P1&gt;'Вводные данные'!$F$7,"N",('Вводные данные'!O318))</f>
        <v>0</v>
      </c>
      <c r="Q65" s="252">
        <f>IF(Q1&gt;'Вводные данные'!$F$7,"N",('Вводные данные'!P318))</f>
        <v>0</v>
      </c>
      <c r="R65" s="252">
        <f>IF(R1&gt;'Вводные данные'!$F$7,"N",('Вводные данные'!Q318))</f>
        <v>0</v>
      </c>
      <c r="S65" s="252">
        <f>IF(S1&gt;'Вводные данные'!$F$7,"N",('Вводные данные'!R318))</f>
        <v>0</v>
      </c>
      <c r="T65" s="252">
        <f>IF(T1&gt;'Вводные данные'!$F$7,"N",('Вводные данные'!S318))</f>
        <v>0</v>
      </c>
      <c r="U65" s="252">
        <f>IF(U1&gt;'Вводные данные'!$F$7,"N",('Вводные данные'!T318))</f>
        <v>0</v>
      </c>
      <c r="V65" s="252">
        <f>IF(V1&gt;'Вводные данные'!$F$7,"N",('Вводные данные'!U318))</f>
        <v>0</v>
      </c>
      <c r="W65" s="252">
        <f>IF(W1&gt;'Вводные данные'!$F$7,"N",('Вводные данные'!V318))</f>
        <v>0</v>
      </c>
      <c r="X65" s="252" t="str">
        <f>IF(X1&gt;'Вводные данные'!$F$7,"N",('Вводные данные'!W318))</f>
        <v>N</v>
      </c>
      <c r="Y65" s="252" t="str">
        <f>IF(Y1&gt;'Вводные данные'!$F$7,"N",('Вводные данные'!X318))</f>
        <v>N</v>
      </c>
      <c r="Z65" s="252" t="str">
        <f>IF(Z1&gt;'Вводные данные'!$F$7,"N",('Вводные данные'!Y318))</f>
        <v>N</v>
      </c>
      <c r="AA65" s="252" t="str">
        <f>IF(AA1&gt;'Вводные данные'!$F$7,"N",('Вводные данные'!Z318))</f>
        <v>N</v>
      </c>
      <c r="AB65" s="252" t="str">
        <f>IF(AB1&gt;'Вводные данные'!$F$7,"N",('Вводные данные'!AA318))</f>
        <v>N</v>
      </c>
      <c r="AC65" s="252" t="str">
        <f>IF(AC1&gt;'Вводные данные'!$F$7,"N",('Вводные данные'!AB318))</f>
        <v>N</v>
      </c>
      <c r="AD65" s="252" t="str">
        <f>IF(AD1&gt;'Вводные данные'!$F$7,"N",('Вводные данные'!AC318))</f>
        <v>N</v>
      </c>
      <c r="AE65" s="252" t="str">
        <f>IF(AE1&gt;'Вводные данные'!$F$7,"N",('Вводные данные'!AD318))</f>
        <v>N</v>
      </c>
      <c r="AF65" s="252" t="str">
        <f>IF(AF1&gt;'Вводные данные'!$F$7,"N",('Вводные данные'!AE318))</f>
        <v>N</v>
      </c>
      <c r="AG65" s="252" t="str">
        <f>IF(AG1&gt;'Вводные данные'!$F$7,"N",('Вводные данные'!AF318))</f>
        <v>N</v>
      </c>
      <c r="AH65" s="252" t="str">
        <f>IF(AH1&gt;'Вводные данные'!$F$7,"N",('Вводные данные'!AG318))</f>
        <v>N</v>
      </c>
      <c r="AI65" s="252" t="str">
        <f>IF(AI1&gt;'Вводные данные'!$F$7,"N",('Вводные данные'!AH318))</f>
        <v>N</v>
      </c>
      <c r="AJ65" s="252" t="str">
        <f>IF(AJ1&gt;'Вводные данные'!$F$7,"N",('Вводные данные'!AI318))</f>
        <v>N</v>
      </c>
      <c r="AK65" s="252" t="str">
        <f>IF(AK1&gt;'Вводные данные'!$F$7,"N",('Вводные данные'!AJ318))</f>
        <v>N</v>
      </c>
      <c r="AL65" s="252" t="str">
        <f>IF(AL1&gt;'Вводные данные'!$F$7,"N",('Вводные данные'!AK318))</f>
        <v>N</v>
      </c>
      <c r="AM65" s="252" t="str">
        <f>IF(AM1&gt;'Вводные данные'!$F$7,"N",('Вводные данные'!AL318))</f>
        <v>N</v>
      </c>
      <c r="AN65" s="252" t="str">
        <f>IF(AN1&gt;'Вводные данные'!$F$7,"N",('Вводные данные'!AM318))</f>
        <v>N</v>
      </c>
      <c r="AO65" s="252" t="str">
        <f>IF(AO1&gt;'Вводные данные'!$F$7,"N",('Вводные данные'!AN318))</f>
        <v>N</v>
      </c>
      <c r="AP65" s="252" t="str">
        <f>IF(AP1&gt;'Вводные данные'!$F$7,"N",('Вводные данные'!AO318))</f>
        <v>N</v>
      </c>
      <c r="AQ65" s="252" t="str">
        <f>IF(AQ1&gt;'Вводные данные'!$F$7,"N",('Вводные данные'!AP318))</f>
        <v>N</v>
      </c>
      <c r="AR65" s="252" t="str">
        <f>IF(AR1&gt;'Вводные данные'!$F$7,"N",('Вводные данные'!AQ318))</f>
        <v>N</v>
      </c>
      <c r="AS65" s="252" t="str">
        <f>IF(AS1&gt;'Вводные данные'!$F$7,"N",('Вводные данные'!AR318))</f>
        <v>N</v>
      </c>
      <c r="AT65" s="252" t="str">
        <f>IF(AT1&gt;'Вводные данные'!$F$7,"N",('Вводные данные'!AS318))</f>
        <v>N</v>
      </c>
      <c r="AU65" s="252" t="str">
        <f>IF(AU1&gt;'Вводные данные'!$F$7,"N",('Вводные данные'!AT318))</f>
        <v>N</v>
      </c>
      <c r="AV65" s="252" t="str">
        <f>IF(AV1&gt;'Вводные данные'!$F$7,"N",('Вводные данные'!AU318))</f>
        <v>N</v>
      </c>
      <c r="AW65" s="252" t="str">
        <f>IF(AW1&gt;'Вводные данные'!$F$7,"N",('Вводные данные'!AV318))</f>
        <v>N</v>
      </c>
      <c r="AX65" s="252" t="str">
        <f>IF(AX1&gt;'Вводные данные'!$F$7,"N",('Вводные данные'!AW318))</f>
        <v>N</v>
      </c>
      <c r="AY65" s="252" t="str">
        <f>IF(AY1&gt;'Вводные данные'!$F$7,"N",('Вводные данные'!AX318))</f>
        <v>N</v>
      </c>
      <c r="AZ65" s="252" t="str">
        <f>IF(AZ1&gt;'Вводные данные'!$F$7,"N",('Вводные данные'!AY318))</f>
        <v>N</v>
      </c>
      <c r="BA65" s="252" t="str">
        <f>IF(BA1&gt;'Вводные данные'!$F$7,"N",('Вводные данные'!AZ318))</f>
        <v>N</v>
      </c>
      <c r="BB65" s="252" t="str">
        <f>IF(BB1&gt;'Вводные данные'!$F$7,"N",('Вводные данные'!BA318))</f>
        <v>N</v>
      </c>
      <c r="BC65" s="252" t="str">
        <f>IF(BC1&gt;'Вводные данные'!$F$7,"N",('Вводные данные'!BB318))</f>
        <v>N</v>
      </c>
      <c r="BD65" s="252" t="str">
        <f>IF(BD1&gt;'Вводные данные'!$F$7,"N",('Вводные данные'!BC318))</f>
        <v>N</v>
      </c>
      <c r="BE65" s="252" t="str">
        <f>IF(BE1&gt;'Вводные данные'!$F$7,"N",('Вводные данные'!BD318))</f>
        <v>N</v>
      </c>
      <c r="BF65" s="252" t="str">
        <f>IF(BF1&gt;'Вводные данные'!$F$7,"N",('Вводные данные'!BE318))</f>
        <v>N</v>
      </c>
      <c r="BG65" s="252" t="str">
        <f>IF(BG1&gt;'Вводные данные'!$F$7,"N",('Вводные данные'!BF318))</f>
        <v>N</v>
      </c>
      <c r="BH65" s="252" t="str">
        <f>IF(BH1&gt;'Вводные данные'!$F$7,"N",('Вводные данные'!BG318))</f>
        <v>N</v>
      </c>
      <c r="BI65" s="252" t="str">
        <f>IF(BI1&gt;'Вводные данные'!$F$7,"N",('Вводные данные'!BH318))</f>
        <v>N</v>
      </c>
      <c r="BJ65" s="252" t="str">
        <f>IF(BJ1&gt;'Вводные данные'!$F$7,"N",('Вводные данные'!BI318))</f>
        <v>N</v>
      </c>
      <c r="BK65" s="252" t="str">
        <f>IF(BK1&gt;'Вводные данные'!$F$7,"N",('Вводные данные'!BJ318))</f>
        <v>N</v>
      </c>
      <c r="BL65" s="252" t="str">
        <f>IF(BL1&gt;'Вводные данные'!$F$7,"N",('Вводные данные'!BK318))</f>
        <v>N</v>
      </c>
      <c r="BM65" s="252" t="str">
        <f>IF(BM1&gt;'Вводные данные'!$F$7,"N",('Вводные данные'!BL318))</f>
        <v>N</v>
      </c>
      <c r="BN65" s="252" t="str">
        <f>IF(BN1&gt;'Вводные данные'!$F$7,"N",('Вводные данные'!BM318))</f>
        <v>N</v>
      </c>
      <c r="BO65" s="252" t="str">
        <f>IF(BO1&gt;'Вводные данные'!$F$7,"N",('Вводные данные'!BN318))</f>
        <v>N</v>
      </c>
      <c r="BP65" s="252" t="str">
        <f>IF(BP1&gt;'Вводные данные'!$F$7,"N",('Вводные данные'!BO318))</f>
        <v>N</v>
      </c>
      <c r="BQ65" s="252" t="str">
        <f>IF(BQ1&gt;'Вводные данные'!$F$7,"N",('Вводные данные'!BP318))</f>
        <v>N</v>
      </c>
      <c r="BR65" s="252" t="str">
        <f>IF(BR1&gt;'Вводные данные'!$F$7,"N",('Вводные данные'!BQ318))</f>
        <v>N</v>
      </c>
      <c r="BS65" s="252" t="str">
        <f>IF(BS1&gt;'Вводные данные'!$F$7,"N",('Вводные данные'!BR318))</f>
        <v>N</v>
      </c>
      <c r="BT65" s="252" t="str">
        <f>IF(BT1&gt;'Вводные данные'!$F$7,"N",('Вводные данные'!BS318))</f>
        <v>N</v>
      </c>
      <c r="BU65" s="252" t="str">
        <f>IF(BU1&gt;'Вводные данные'!$F$7,"N",('Вводные данные'!BT318))</f>
        <v>N</v>
      </c>
      <c r="BV65" s="252" t="str">
        <f>IF(BV1&gt;'Вводные данные'!$F$7,"N",('Вводные данные'!BU318))</f>
        <v>N</v>
      </c>
      <c r="BW65" s="252" t="str">
        <f>IF(BW1&gt;'Вводные данные'!$F$7,"N",('Вводные данные'!BV318))</f>
        <v>N</v>
      </c>
      <c r="BX65" s="252" t="str">
        <f>IF(BX1&gt;'Вводные данные'!$F$7,"N",('Вводные данные'!BW318))</f>
        <v>N</v>
      </c>
      <c r="BY65" s="252" t="str">
        <f>IF(BY1&gt;'Вводные данные'!$F$7,"N",('Вводные данные'!BX318))</f>
        <v>N</v>
      </c>
      <c r="BZ65" s="252" t="str">
        <f>IF(BZ1&gt;'Вводные данные'!$F$7,"N",('Вводные данные'!BY318))</f>
        <v>N</v>
      </c>
      <c r="CA65" s="252" t="str">
        <f>IF(CA1&gt;'Вводные данные'!$F$7,"N",('Вводные данные'!BZ318))</f>
        <v>N</v>
      </c>
      <c r="CB65" s="252" t="str">
        <f>IF(CB1&gt;'Вводные данные'!$F$7,"N",('Вводные данные'!CA318))</f>
        <v>N</v>
      </c>
      <c r="CC65" s="252" t="str">
        <f>IF(CC1&gt;'Вводные данные'!$F$7,"N",('Вводные данные'!CB318))</f>
        <v>N</v>
      </c>
      <c r="CD65" s="252" t="str">
        <f>IF(CD1&gt;'Вводные данные'!$F$7,"N",('Вводные данные'!CC318))</f>
        <v>N</v>
      </c>
      <c r="CE65" s="252" t="str">
        <f>IF(CE1&gt;'Вводные данные'!$F$7,"N",('Вводные данные'!CD318))</f>
        <v>N</v>
      </c>
      <c r="CF65" s="252" t="str">
        <f>IF(CF1&gt;'Вводные данные'!$F$7,"N",('Вводные данные'!CE318))</f>
        <v>N</v>
      </c>
      <c r="CG65" s="252" t="str">
        <f>IF(CG1&gt;'Вводные данные'!$F$7,"N",('Вводные данные'!CF318))</f>
        <v>N</v>
      </c>
      <c r="CH65" s="252" t="str">
        <f>IF(CH1&gt;'Вводные данные'!$F$7,"N",('Вводные данные'!CG318))</f>
        <v>N</v>
      </c>
      <c r="CI65" s="252" t="str">
        <f>IF(CI1&gt;'Вводные данные'!$F$7,"N",('Вводные данные'!CH318))</f>
        <v>N</v>
      </c>
      <c r="CJ65" s="252" t="str">
        <f>IF(CJ1&gt;'Вводные данные'!$F$7,"N",('Вводные данные'!CI318))</f>
        <v>N</v>
      </c>
      <c r="CK65" s="252" t="str">
        <f>IF(CK1&gt;'Вводные данные'!$F$7,"N",('Вводные данные'!CJ318))</f>
        <v>N</v>
      </c>
      <c r="CL65" s="252" t="str">
        <f>IF(CL1&gt;'Вводные данные'!$F$7,"N",('Вводные данные'!CK318))</f>
        <v>N</v>
      </c>
      <c r="CM65" s="252" t="str">
        <f>IF(CM1&gt;'Вводные данные'!$F$7,"N",('Вводные данные'!CL318))</f>
        <v>N</v>
      </c>
      <c r="CN65" s="252" t="str">
        <f>IF(CN1&gt;'Вводные данные'!$F$7,"N",('Вводные данные'!CM318))</f>
        <v>N</v>
      </c>
      <c r="CO65" s="252" t="str">
        <f>IF(CO1&gt;'Вводные данные'!$F$7,"N",('Вводные данные'!CN318))</f>
        <v>N</v>
      </c>
      <c r="CP65" s="252" t="str">
        <f>IF(CP1&gt;'Вводные данные'!$F$7,"N",('Вводные данные'!CO318))</f>
        <v>N</v>
      </c>
      <c r="CQ65" s="252" t="str">
        <f>IF(CQ1&gt;'Вводные данные'!$F$7,"N",('Вводные данные'!CP318))</f>
        <v>N</v>
      </c>
      <c r="CR65" s="252" t="str">
        <f>IF(CR1&gt;'Вводные данные'!$F$7,"N",('Вводные данные'!CQ318))</f>
        <v>N</v>
      </c>
      <c r="CS65" s="252" t="str">
        <f>IF(CS1&gt;'Вводные данные'!$F$7,"N",('Вводные данные'!CR318))</f>
        <v>N</v>
      </c>
      <c r="CT65" s="252" t="str">
        <f>IF(CT1&gt;'Вводные данные'!$F$7,"N",('Вводные данные'!CS318))</f>
        <v>N</v>
      </c>
      <c r="CU65" s="252" t="str">
        <f>IF(CU1&gt;'Вводные данные'!$F$7,"N",('Вводные данные'!CT318))</f>
        <v>N</v>
      </c>
      <c r="CV65" s="252" t="str">
        <f>IF(CV1&gt;'Вводные данные'!$F$7,"N",('Вводные данные'!CU318))</f>
        <v>N</v>
      </c>
      <c r="CW65" s="252" t="str">
        <f>IF(CW1&gt;'Вводные данные'!$F$7,"N",('Вводные данные'!CV318))</f>
        <v>N</v>
      </c>
      <c r="CX65" s="252" t="str">
        <f>IF(CX1&gt;'Вводные данные'!$F$7,"N",('Вводные данные'!CW318))</f>
        <v>N</v>
      </c>
      <c r="CY65" s="252" t="str">
        <f>IF(CY1&gt;'Вводные данные'!$F$7,"N",('Вводные данные'!CX318))</f>
        <v>N</v>
      </c>
      <c r="CZ65" s="252" t="str">
        <f>IF(CZ1&gt;'Вводные данные'!$F$7,"N",('Вводные данные'!CY318))</f>
        <v>N</v>
      </c>
      <c r="DA65" s="252" t="str">
        <f>IF(DA1&gt;'Вводные данные'!$F$7,"N",('Вводные данные'!CZ318))</f>
        <v>N</v>
      </c>
      <c r="DB65" s="252" t="str">
        <f>IF(DB1&gt;'Вводные данные'!$F$7,"N",('Вводные данные'!DA318))</f>
        <v>N</v>
      </c>
      <c r="DC65" s="252" t="str">
        <f>IF(DC1&gt;'Вводные данные'!$F$7,"N",('Вводные данные'!DB318))</f>
        <v>N</v>
      </c>
      <c r="DD65" s="252" t="str">
        <f>IF(DD1&gt;'Вводные данные'!$F$7,"N",('Вводные данные'!DC318))</f>
        <v>N</v>
      </c>
      <c r="DE65" s="252" t="str">
        <f>IF(DE1&gt;'Вводные данные'!$F$7,"N",('Вводные данные'!DD318))</f>
        <v>N</v>
      </c>
      <c r="DF65" s="252" t="str">
        <f>IF(DF1&gt;'Вводные данные'!$F$7,"N",('Вводные данные'!DE318))</f>
        <v>N</v>
      </c>
      <c r="DG65" s="252" t="str">
        <f>IF(DG1&gt;'Вводные данные'!$F$7,"N",('Вводные данные'!DF318))</f>
        <v>N</v>
      </c>
      <c r="DH65" s="252" t="str">
        <f>IF(DH1&gt;'Вводные данные'!$F$7,"N",('Вводные данные'!DG318))</f>
        <v>N</v>
      </c>
      <c r="DI65" s="252" t="str">
        <f>IF(DI1&gt;'Вводные данные'!$F$7,"N",('Вводные данные'!DH318))</f>
        <v>N</v>
      </c>
      <c r="DJ65" s="252" t="str">
        <f>IF(DJ1&gt;'Вводные данные'!$F$7,"N",('Вводные данные'!DI318))</f>
        <v>N</v>
      </c>
      <c r="DK65" s="252" t="str">
        <f>IF(DK1&gt;'Вводные данные'!$F$7,"N",('Вводные данные'!DJ318))</f>
        <v>N</v>
      </c>
      <c r="DL65" s="252" t="str">
        <f>IF(DL1&gt;'Вводные данные'!$F$7,"N",('Вводные данные'!DK318))</f>
        <v>N</v>
      </c>
      <c r="DM65" s="252" t="str">
        <f>IF(DM1&gt;'Вводные данные'!$F$7,"N",('Вводные данные'!DL318))</f>
        <v>N</v>
      </c>
      <c r="DN65" s="252" t="str">
        <f>IF(DN1&gt;'Вводные данные'!$F$7,"N",('Вводные данные'!DM318))</f>
        <v>N</v>
      </c>
      <c r="DO65" s="252" t="str">
        <f>IF(DO1&gt;'Вводные данные'!$F$7,"N",('Вводные данные'!DN318))</f>
        <v>N</v>
      </c>
      <c r="DP65" s="252" t="str">
        <f>IF(DP1&gt;'Вводные данные'!$F$7,"N",('Вводные данные'!DO318))</f>
        <v>N</v>
      </c>
      <c r="DQ65" s="252" t="str">
        <f>IF(DQ1&gt;'Вводные данные'!$F$7,"N",('Вводные данные'!DP318))</f>
        <v>N</v>
      </c>
      <c r="DR65" s="252" t="str">
        <f>IF(DR1&gt;'Вводные данные'!$F$7,"N",('Вводные данные'!DQ318))</f>
        <v>N</v>
      </c>
      <c r="DS65" s="252" t="str">
        <f>IF(DS1&gt;'Вводные данные'!$F$7,"N",('Вводные данные'!DR318))</f>
        <v>N</v>
      </c>
      <c r="DT65" s="252" t="str">
        <f>IF(DT1&gt;'Вводные данные'!$F$7,"N",('Вводные данные'!DS318))</f>
        <v>N</v>
      </c>
      <c r="DU65" s="252" t="str">
        <f>IF(DU1&gt;'Вводные данные'!$F$7,"N",('Вводные данные'!DT318))</f>
        <v>N</v>
      </c>
      <c r="DV65" s="252" t="str">
        <f>IF(DV1&gt;'Вводные данные'!$F$7,"N",('Вводные данные'!DU318))</f>
        <v>N</v>
      </c>
      <c r="DW65" s="252" t="str">
        <f>IF(DW1&gt;'Вводные данные'!$F$7,"N",('Вводные данные'!DV318))</f>
        <v>N</v>
      </c>
      <c r="DX65" s="252" t="str">
        <f>IF(DX1&gt;'Вводные данные'!$F$7,"N",('Вводные данные'!DW318))</f>
        <v>N</v>
      </c>
      <c r="DY65" s="252" t="str">
        <f>IF(DY1&gt;'Вводные данные'!$F$7,"N",('Вводные данные'!DX318))</f>
        <v>N</v>
      </c>
      <c r="DZ65" s="252" t="str">
        <f>IF(DZ1&gt;'Вводные данные'!$F$7,"N",('Вводные данные'!DY318))</f>
        <v>N</v>
      </c>
      <c r="EA65" s="252" t="str">
        <f>IF(EA1&gt;'Вводные данные'!$F$7,"N",('Вводные данные'!DZ318))</f>
        <v>N</v>
      </c>
      <c r="EB65" s="252" t="str">
        <f>IF(EB1&gt;'Вводные данные'!$F$7,"N",('Вводные данные'!EA318))</f>
        <v>N</v>
      </c>
      <c r="EC65" s="252" t="str">
        <f>IF(EC1&gt;'Вводные данные'!$F$7,"N",('Вводные данные'!EB318))</f>
        <v>N</v>
      </c>
      <c r="ED65" s="252" t="str">
        <f>IF(ED1&gt;'Вводные данные'!$F$7,"N",('Вводные данные'!EC318))</f>
        <v>N</v>
      </c>
      <c r="EE65" s="252" t="str">
        <f>IF(EE1&gt;'Вводные данные'!$F$7,"N",('Вводные данные'!ED318))</f>
        <v>N</v>
      </c>
      <c r="EF65" s="252" t="str">
        <f>IF(EF1&gt;'Вводные данные'!$F$7,"N",('Вводные данные'!EE318))</f>
        <v>N</v>
      </c>
      <c r="EG65" s="252" t="str">
        <f>IF(EG1&gt;'Вводные данные'!$F$7,"N",('Вводные данные'!EF318))</f>
        <v>N</v>
      </c>
      <c r="EH65" s="252" t="str">
        <f>IF(EH1&gt;'Вводные данные'!$F$7,"N",('Вводные данные'!EG318))</f>
        <v>N</v>
      </c>
      <c r="EI65" s="252" t="str">
        <f>IF(EI1&gt;'Вводные данные'!$F$7,"N",('Вводные данные'!EH318))</f>
        <v>N</v>
      </c>
      <c r="EJ65" s="252" t="str">
        <f>IF(EJ1&gt;'Вводные данные'!$F$7,"N",('Вводные данные'!EI318))</f>
        <v>N</v>
      </c>
      <c r="EK65" s="252" t="str">
        <f>IF(EK1&gt;'Вводные данные'!$F$7,"N",('Вводные данные'!EJ318))</f>
        <v>N</v>
      </c>
      <c r="EL65" s="252" t="str">
        <f>IF(EL1&gt;'Вводные данные'!$F$7,"N",('Вводные данные'!EK318))</f>
        <v>N</v>
      </c>
      <c r="EM65" s="252" t="str">
        <f>IF(EM1&gt;'Вводные данные'!$F$7,"N",('Вводные данные'!EL318))</f>
        <v>N</v>
      </c>
      <c r="EN65" s="252" t="str">
        <f>IF(EN1&gt;'Вводные данные'!$F$7,"N",('Вводные данные'!EM318))</f>
        <v>N</v>
      </c>
      <c r="EO65" s="252" t="str">
        <f>IF(EO1&gt;'Вводные данные'!$F$7,"N",('Вводные данные'!EN318))</f>
        <v>N</v>
      </c>
      <c r="EP65" s="252" t="str">
        <f>IF(EP1&gt;'Вводные данные'!$F$7,"N",('Вводные данные'!EO318))</f>
        <v>N</v>
      </c>
      <c r="EQ65" s="252" t="str">
        <f>IF(EQ1&gt;'Вводные данные'!$F$7,"N",('Вводные данные'!EP318))</f>
        <v>N</v>
      </c>
      <c r="ER65" s="252" t="str">
        <f>IF(ER1&gt;'Вводные данные'!$F$7,"N",('Вводные данные'!EQ318))</f>
        <v>N</v>
      </c>
      <c r="ES65" s="252" t="str">
        <f>IF(ES1&gt;'Вводные данные'!$F$7,"N",('Вводные данные'!ER318))</f>
        <v>N</v>
      </c>
      <c r="ET65" s="252" t="str">
        <f>IF(ET1&gt;'Вводные данные'!$F$7,"N",('Вводные данные'!ES318))</f>
        <v>N</v>
      </c>
      <c r="EU65" s="252" t="str">
        <f>IF(EU1&gt;'Вводные данные'!$F$7,"N",('Вводные данные'!ET318))</f>
        <v>N</v>
      </c>
      <c r="EV65" s="252" t="str">
        <f>IF(EV1&gt;'Вводные данные'!$F$7,"N",('Вводные данные'!EU318))</f>
        <v>N</v>
      </c>
      <c r="EW65" s="252" t="str">
        <f>IF(EW1&gt;'Вводные данные'!$F$7,"N",('Вводные данные'!EV318))</f>
        <v>N</v>
      </c>
    </row>
    <row r="66" spans="2:153" ht="15" customHeight="1" x14ac:dyDescent="0.25">
      <c r="B66" s="336" t="s">
        <v>179</v>
      </c>
      <c r="C66" s="261">
        <f t="shared" si="5"/>
        <v>0</v>
      </c>
      <c r="D66" s="261">
        <f>IF(D1&gt;'Вводные данные'!$F$7,"N",('Вводные данные'!C319))</f>
        <v>0</v>
      </c>
      <c r="E66" s="252">
        <f>IF(E1&gt;'Вводные данные'!$F$7,"N",('Вводные данные'!D319))</f>
        <v>0</v>
      </c>
      <c r="F66" s="252">
        <f>IF(F1&gt;'Вводные данные'!$F$7,"N",('Вводные данные'!E319))</f>
        <v>0</v>
      </c>
      <c r="G66" s="252">
        <f>IF(G1&gt;'Вводные данные'!$F$7,"N",('Вводные данные'!F319))</f>
        <v>0</v>
      </c>
      <c r="H66" s="252">
        <f>IF(H1&gt;'Вводные данные'!$F$7,"N",('Вводные данные'!G319))</f>
        <v>0</v>
      </c>
      <c r="I66" s="252">
        <f>IF(I1&gt;'Вводные данные'!$F$7,"N",('Вводные данные'!H319))</f>
        <v>0</v>
      </c>
      <c r="J66" s="252">
        <f>IF(J1&gt;'Вводные данные'!$F$7,"N",('Вводные данные'!I319))</f>
        <v>0</v>
      </c>
      <c r="K66" s="252">
        <f>IF(K1&gt;'Вводные данные'!$F$7,"N",('Вводные данные'!J319))</f>
        <v>0</v>
      </c>
      <c r="L66" s="252">
        <f>IF(L1&gt;'Вводные данные'!$F$7,"N",('Вводные данные'!K319))</f>
        <v>0</v>
      </c>
      <c r="M66" s="252">
        <f>IF(M1&gt;'Вводные данные'!$F$7,"N",('Вводные данные'!L319))</f>
        <v>0</v>
      </c>
      <c r="N66" s="252">
        <f>IF(N1&gt;'Вводные данные'!$F$7,"N",('Вводные данные'!M319))</f>
        <v>0</v>
      </c>
      <c r="O66" s="252">
        <f>IF(O1&gt;'Вводные данные'!$F$7,"N",('Вводные данные'!N319))</f>
        <v>0</v>
      </c>
      <c r="P66" s="252">
        <f>IF(P1&gt;'Вводные данные'!$F$7,"N",('Вводные данные'!O319))</f>
        <v>0</v>
      </c>
      <c r="Q66" s="252">
        <f>IF(Q1&gt;'Вводные данные'!$F$7,"N",('Вводные данные'!P319))</f>
        <v>0</v>
      </c>
      <c r="R66" s="252">
        <f>IF(R1&gt;'Вводные данные'!$F$7,"N",('Вводные данные'!Q319))</f>
        <v>0</v>
      </c>
      <c r="S66" s="252">
        <f>IF(S1&gt;'Вводные данные'!$F$7,"N",('Вводные данные'!R319))</f>
        <v>0</v>
      </c>
      <c r="T66" s="252">
        <f>IF(T1&gt;'Вводные данные'!$F$7,"N",('Вводные данные'!S319))</f>
        <v>0</v>
      </c>
      <c r="U66" s="252">
        <f>IF(U1&gt;'Вводные данные'!$F$7,"N",('Вводные данные'!T319))</f>
        <v>0</v>
      </c>
      <c r="V66" s="252">
        <f>IF(V1&gt;'Вводные данные'!$F$7,"N",('Вводные данные'!U319))</f>
        <v>0</v>
      </c>
      <c r="W66" s="252">
        <f>IF(W1&gt;'Вводные данные'!$F$7,"N",('Вводные данные'!V319))</f>
        <v>0</v>
      </c>
      <c r="X66" s="252" t="str">
        <f>IF(X1&gt;'Вводные данные'!$F$7,"N",('Вводные данные'!W319))</f>
        <v>N</v>
      </c>
      <c r="Y66" s="252" t="str">
        <f>IF(Y1&gt;'Вводные данные'!$F$7,"N",('Вводные данные'!X319))</f>
        <v>N</v>
      </c>
      <c r="Z66" s="252" t="str">
        <f>IF(Z1&gt;'Вводные данные'!$F$7,"N",('Вводные данные'!Y319))</f>
        <v>N</v>
      </c>
      <c r="AA66" s="252" t="str">
        <f>IF(AA1&gt;'Вводные данные'!$F$7,"N",('Вводные данные'!Z319))</f>
        <v>N</v>
      </c>
      <c r="AB66" s="252" t="str">
        <f>IF(AB1&gt;'Вводные данные'!$F$7,"N",('Вводные данные'!AA319))</f>
        <v>N</v>
      </c>
      <c r="AC66" s="252" t="str">
        <f>IF(AC1&gt;'Вводные данные'!$F$7,"N",('Вводные данные'!AB319))</f>
        <v>N</v>
      </c>
      <c r="AD66" s="252" t="str">
        <f>IF(AD1&gt;'Вводные данные'!$F$7,"N",('Вводные данные'!AC319))</f>
        <v>N</v>
      </c>
      <c r="AE66" s="252" t="str">
        <f>IF(AE1&gt;'Вводные данные'!$F$7,"N",('Вводные данные'!AD319))</f>
        <v>N</v>
      </c>
      <c r="AF66" s="252" t="str">
        <f>IF(AF1&gt;'Вводные данные'!$F$7,"N",('Вводные данные'!AE319))</f>
        <v>N</v>
      </c>
      <c r="AG66" s="252" t="str">
        <f>IF(AG1&gt;'Вводные данные'!$F$7,"N",('Вводные данные'!AF319))</f>
        <v>N</v>
      </c>
      <c r="AH66" s="252" t="str">
        <f>IF(AH1&gt;'Вводные данные'!$F$7,"N",('Вводные данные'!AG319))</f>
        <v>N</v>
      </c>
      <c r="AI66" s="252" t="str">
        <f>IF(AI1&gt;'Вводные данные'!$F$7,"N",('Вводные данные'!AH319))</f>
        <v>N</v>
      </c>
      <c r="AJ66" s="252" t="str">
        <f>IF(AJ1&gt;'Вводные данные'!$F$7,"N",('Вводные данные'!AI319))</f>
        <v>N</v>
      </c>
      <c r="AK66" s="252" t="str">
        <f>IF(AK1&gt;'Вводные данные'!$F$7,"N",('Вводные данные'!AJ319))</f>
        <v>N</v>
      </c>
      <c r="AL66" s="252" t="str">
        <f>IF(AL1&gt;'Вводные данные'!$F$7,"N",('Вводные данные'!AK319))</f>
        <v>N</v>
      </c>
      <c r="AM66" s="252" t="str">
        <f>IF(AM1&gt;'Вводные данные'!$F$7,"N",('Вводные данные'!AL319))</f>
        <v>N</v>
      </c>
      <c r="AN66" s="252" t="str">
        <f>IF(AN1&gt;'Вводные данные'!$F$7,"N",('Вводные данные'!AM319))</f>
        <v>N</v>
      </c>
      <c r="AO66" s="252" t="str">
        <f>IF(AO1&gt;'Вводные данные'!$F$7,"N",('Вводные данные'!AN319))</f>
        <v>N</v>
      </c>
      <c r="AP66" s="252" t="str">
        <f>IF(AP1&gt;'Вводные данные'!$F$7,"N",('Вводные данные'!AO319))</f>
        <v>N</v>
      </c>
      <c r="AQ66" s="252" t="str">
        <f>IF(AQ1&gt;'Вводные данные'!$F$7,"N",('Вводные данные'!AP319))</f>
        <v>N</v>
      </c>
      <c r="AR66" s="252" t="str">
        <f>IF(AR1&gt;'Вводные данные'!$F$7,"N",('Вводные данные'!AQ319))</f>
        <v>N</v>
      </c>
      <c r="AS66" s="252" t="str">
        <f>IF(AS1&gt;'Вводные данные'!$F$7,"N",('Вводные данные'!AR319))</f>
        <v>N</v>
      </c>
      <c r="AT66" s="252" t="str">
        <f>IF(AT1&gt;'Вводные данные'!$F$7,"N",('Вводные данные'!AS319))</f>
        <v>N</v>
      </c>
      <c r="AU66" s="252" t="str">
        <f>IF(AU1&gt;'Вводные данные'!$F$7,"N",('Вводные данные'!AT319))</f>
        <v>N</v>
      </c>
      <c r="AV66" s="252" t="str">
        <f>IF(AV1&gt;'Вводные данные'!$F$7,"N",('Вводные данные'!AU319))</f>
        <v>N</v>
      </c>
      <c r="AW66" s="252" t="str">
        <f>IF(AW1&gt;'Вводные данные'!$F$7,"N",('Вводные данные'!AV319))</f>
        <v>N</v>
      </c>
      <c r="AX66" s="252" t="str">
        <f>IF(AX1&gt;'Вводные данные'!$F$7,"N",('Вводные данные'!AW319))</f>
        <v>N</v>
      </c>
      <c r="AY66" s="252" t="str">
        <f>IF(AY1&gt;'Вводные данные'!$F$7,"N",('Вводные данные'!AX319))</f>
        <v>N</v>
      </c>
      <c r="AZ66" s="252" t="str">
        <f>IF(AZ1&gt;'Вводные данные'!$F$7,"N",('Вводные данные'!AY319))</f>
        <v>N</v>
      </c>
      <c r="BA66" s="252" t="str">
        <f>IF(BA1&gt;'Вводные данные'!$F$7,"N",('Вводные данные'!AZ319))</f>
        <v>N</v>
      </c>
      <c r="BB66" s="252" t="str">
        <f>IF(BB1&gt;'Вводные данные'!$F$7,"N",('Вводные данные'!BA319))</f>
        <v>N</v>
      </c>
      <c r="BC66" s="252" t="str">
        <f>IF(BC1&gt;'Вводные данные'!$F$7,"N",('Вводные данные'!BB319))</f>
        <v>N</v>
      </c>
      <c r="BD66" s="252" t="str">
        <f>IF(BD1&gt;'Вводные данные'!$F$7,"N",('Вводные данные'!BC319))</f>
        <v>N</v>
      </c>
      <c r="BE66" s="252" t="str">
        <f>IF(BE1&gt;'Вводные данные'!$F$7,"N",('Вводные данные'!BD319))</f>
        <v>N</v>
      </c>
      <c r="BF66" s="252" t="str">
        <f>IF(BF1&gt;'Вводные данные'!$F$7,"N",('Вводные данные'!BE319))</f>
        <v>N</v>
      </c>
      <c r="BG66" s="252" t="str">
        <f>IF(BG1&gt;'Вводные данные'!$F$7,"N",('Вводные данные'!BF319))</f>
        <v>N</v>
      </c>
      <c r="BH66" s="252" t="str">
        <f>IF(BH1&gt;'Вводные данные'!$F$7,"N",('Вводные данные'!BG319))</f>
        <v>N</v>
      </c>
      <c r="BI66" s="252" t="str">
        <f>IF(BI1&gt;'Вводные данные'!$F$7,"N",('Вводные данные'!BH319))</f>
        <v>N</v>
      </c>
      <c r="BJ66" s="252" t="str">
        <f>IF(BJ1&gt;'Вводные данные'!$F$7,"N",('Вводные данные'!BI319))</f>
        <v>N</v>
      </c>
      <c r="BK66" s="252" t="str">
        <f>IF(BK1&gt;'Вводные данные'!$F$7,"N",('Вводные данные'!BJ319))</f>
        <v>N</v>
      </c>
      <c r="BL66" s="252" t="str">
        <f>IF(BL1&gt;'Вводные данные'!$F$7,"N",('Вводные данные'!BK319))</f>
        <v>N</v>
      </c>
      <c r="BM66" s="252" t="str">
        <f>IF(BM1&gt;'Вводные данные'!$F$7,"N",('Вводные данные'!BL319))</f>
        <v>N</v>
      </c>
      <c r="BN66" s="252" t="str">
        <f>IF(BN1&gt;'Вводные данные'!$F$7,"N",('Вводные данные'!BM319))</f>
        <v>N</v>
      </c>
      <c r="BO66" s="252" t="str">
        <f>IF(BO1&gt;'Вводные данные'!$F$7,"N",('Вводные данные'!BN319))</f>
        <v>N</v>
      </c>
      <c r="BP66" s="252" t="str">
        <f>IF(BP1&gt;'Вводные данные'!$F$7,"N",('Вводные данные'!BO319))</f>
        <v>N</v>
      </c>
      <c r="BQ66" s="252" t="str">
        <f>IF(BQ1&gt;'Вводные данные'!$F$7,"N",('Вводные данные'!BP319))</f>
        <v>N</v>
      </c>
      <c r="BR66" s="252" t="str">
        <f>IF(BR1&gt;'Вводные данные'!$F$7,"N",('Вводные данные'!BQ319))</f>
        <v>N</v>
      </c>
      <c r="BS66" s="252" t="str">
        <f>IF(BS1&gt;'Вводные данные'!$F$7,"N",('Вводные данные'!BR319))</f>
        <v>N</v>
      </c>
      <c r="BT66" s="252" t="str">
        <f>IF(BT1&gt;'Вводные данные'!$F$7,"N",('Вводные данные'!BS319))</f>
        <v>N</v>
      </c>
      <c r="BU66" s="252" t="str">
        <f>IF(BU1&gt;'Вводные данные'!$F$7,"N",('Вводные данные'!BT319))</f>
        <v>N</v>
      </c>
      <c r="BV66" s="252" t="str">
        <f>IF(BV1&gt;'Вводные данные'!$F$7,"N",('Вводные данные'!BU319))</f>
        <v>N</v>
      </c>
      <c r="BW66" s="252" t="str">
        <f>IF(BW1&gt;'Вводные данные'!$F$7,"N",('Вводные данные'!BV319))</f>
        <v>N</v>
      </c>
      <c r="BX66" s="252" t="str">
        <f>IF(BX1&gt;'Вводные данные'!$F$7,"N",('Вводные данные'!BW319))</f>
        <v>N</v>
      </c>
      <c r="BY66" s="252" t="str">
        <f>IF(BY1&gt;'Вводные данные'!$F$7,"N",('Вводные данные'!BX319))</f>
        <v>N</v>
      </c>
      <c r="BZ66" s="252" t="str">
        <f>IF(BZ1&gt;'Вводные данные'!$F$7,"N",('Вводные данные'!BY319))</f>
        <v>N</v>
      </c>
      <c r="CA66" s="252" t="str">
        <f>IF(CA1&gt;'Вводные данные'!$F$7,"N",('Вводные данные'!BZ319))</f>
        <v>N</v>
      </c>
      <c r="CB66" s="252" t="str">
        <f>IF(CB1&gt;'Вводные данные'!$F$7,"N",('Вводные данные'!CA319))</f>
        <v>N</v>
      </c>
      <c r="CC66" s="252" t="str">
        <f>IF(CC1&gt;'Вводные данные'!$F$7,"N",('Вводные данные'!CB319))</f>
        <v>N</v>
      </c>
      <c r="CD66" s="252" t="str">
        <f>IF(CD1&gt;'Вводные данные'!$F$7,"N",('Вводные данные'!CC319))</f>
        <v>N</v>
      </c>
      <c r="CE66" s="252" t="str">
        <f>IF(CE1&gt;'Вводные данные'!$F$7,"N",('Вводные данные'!CD319))</f>
        <v>N</v>
      </c>
      <c r="CF66" s="252" t="str">
        <f>IF(CF1&gt;'Вводные данные'!$F$7,"N",('Вводные данные'!CE319))</f>
        <v>N</v>
      </c>
      <c r="CG66" s="252" t="str">
        <f>IF(CG1&gt;'Вводные данные'!$F$7,"N",('Вводные данные'!CF319))</f>
        <v>N</v>
      </c>
      <c r="CH66" s="252" t="str">
        <f>IF(CH1&gt;'Вводные данные'!$F$7,"N",('Вводные данные'!CG319))</f>
        <v>N</v>
      </c>
      <c r="CI66" s="252" t="str">
        <f>IF(CI1&gt;'Вводные данные'!$F$7,"N",('Вводные данные'!CH319))</f>
        <v>N</v>
      </c>
      <c r="CJ66" s="252" t="str">
        <f>IF(CJ1&gt;'Вводные данные'!$F$7,"N",('Вводные данные'!CI319))</f>
        <v>N</v>
      </c>
      <c r="CK66" s="252" t="str">
        <f>IF(CK1&gt;'Вводные данные'!$F$7,"N",('Вводные данные'!CJ319))</f>
        <v>N</v>
      </c>
      <c r="CL66" s="252" t="str">
        <f>IF(CL1&gt;'Вводные данные'!$F$7,"N",('Вводные данные'!CK319))</f>
        <v>N</v>
      </c>
      <c r="CM66" s="252" t="str">
        <f>IF(CM1&gt;'Вводные данные'!$F$7,"N",('Вводные данные'!CL319))</f>
        <v>N</v>
      </c>
      <c r="CN66" s="252" t="str">
        <f>IF(CN1&gt;'Вводные данные'!$F$7,"N",('Вводные данные'!CM319))</f>
        <v>N</v>
      </c>
      <c r="CO66" s="252" t="str">
        <f>IF(CO1&gt;'Вводные данные'!$F$7,"N",('Вводные данные'!CN319))</f>
        <v>N</v>
      </c>
      <c r="CP66" s="252" t="str">
        <f>IF(CP1&gt;'Вводные данные'!$F$7,"N",('Вводные данные'!CO319))</f>
        <v>N</v>
      </c>
      <c r="CQ66" s="252" t="str">
        <f>IF(CQ1&gt;'Вводные данные'!$F$7,"N",('Вводные данные'!CP319))</f>
        <v>N</v>
      </c>
      <c r="CR66" s="252" t="str">
        <f>IF(CR1&gt;'Вводные данные'!$F$7,"N",('Вводные данные'!CQ319))</f>
        <v>N</v>
      </c>
      <c r="CS66" s="252" t="str">
        <f>IF(CS1&gt;'Вводные данные'!$F$7,"N",('Вводные данные'!CR319))</f>
        <v>N</v>
      </c>
      <c r="CT66" s="252" t="str">
        <f>IF(CT1&gt;'Вводные данные'!$F$7,"N",('Вводные данные'!CS319))</f>
        <v>N</v>
      </c>
      <c r="CU66" s="252" t="str">
        <f>IF(CU1&gt;'Вводные данные'!$F$7,"N",('Вводные данные'!CT319))</f>
        <v>N</v>
      </c>
      <c r="CV66" s="252" t="str">
        <f>IF(CV1&gt;'Вводные данные'!$F$7,"N",('Вводные данные'!CU319))</f>
        <v>N</v>
      </c>
      <c r="CW66" s="252" t="str">
        <f>IF(CW1&gt;'Вводные данные'!$F$7,"N",('Вводные данные'!CV319))</f>
        <v>N</v>
      </c>
      <c r="CX66" s="252" t="str">
        <f>IF(CX1&gt;'Вводные данные'!$F$7,"N",('Вводные данные'!CW319))</f>
        <v>N</v>
      </c>
      <c r="CY66" s="252" t="str">
        <f>IF(CY1&gt;'Вводные данные'!$F$7,"N",('Вводные данные'!CX319))</f>
        <v>N</v>
      </c>
      <c r="CZ66" s="252" t="str">
        <f>IF(CZ1&gt;'Вводные данные'!$F$7,"N",('Вводные данные'!CY319))</f>
        <v>N</v>
      </c>
      <c r="DA66" s="252" t="str">
        <f>IF(DA1&gt;'Вводные данные'!$F$7,"N",('Вводные данные'!CZ319))</f>
        <v>N</v>
      </c>
      <c r="DB66" s="252" t="str">
        <f>IF(DB1&gt;'Вводные данные'!$F$7,"N",('Вводные данные'!DA319))</f>
        <v>N</v>
      </c>
      <c r="DC66" s="252" t="str">
        <f>IF(DC1&gt;'Вводные данные'!$F$7,"N",('Вводные данные'!DB319))</f>
        <v>N</v>
      </c>
      <c r="DD66" s="252" t="str">
        <f>IF(DD1&gt;'Вводные данные'!$F$7,"N",('Вводные данные'!DC319))</f>
        <v>N</v>
      </c>
      <c r="DE66" s="252" t="str">
        <f>IF(DE1&gt;'Вводные данные'!$F$7,"N",('Вводные данные'!DD319))</f>
        <v>N</v>
      </c>
      <c r="DF66" s="252" t="str">
        <f>IF(DF1&gt;'Вводные данные'!$F$7,"N",('Вводные данные'!DE319))</f>
        <v>N</v>
      </c>
      <c r="DG66" s="252" t="str">
        <f>IF(DG1&gt;'Вводные данные'!$F$7,"N",('Вводные данные'!DF319))</f>
        <v>N</v>
      </c>
      <c r="DH66" s="252" t="str">
        <f>IF(DH1&gt;'Вводные данные'!$F$7,"N",('Вводные данные'!DG319))</f>
        <v>N</v>
      </c>
      <c r="DI66" s="252" t="str">
        <f>IF(DI1&gt;'Вводные данные'!$F$7,"N",('Вводные данные'!DH319))</f>
        <v>N</v>
      </c>
      <c r="DJ66" s="252" t="str">
        <f>IF(DJ1&gt;'Вводные данные'!$F$7,"N",('Вводные данные'!DI319))</f>
        <v>N</v>
      </c>
      <c r="DK66" s="252" t="str">
        <f>IF(DK1&gt;'Вводные данные'!$F$7,"N",('Вводные данные'!DJ319))</f>
        <v>N</v>
      </c>
      <c r="DL66" s="252" t="str">
        <f>IF(DL1&gt;'Вводные данные'!$F$7,"N",('Вводные данные'!DK319))</f>
        <v>N</v>
      </c>
      <c r="DM66" s="252" t="str">
        <f>IF(DM1&gt;'Вводные данные'!$F$7,"N",('Вводные данные'!DL319))</f>
        <v>N</v>
      </c>
      <c r="DN66" s="252" t="str">
        <f>IF(DN1&gt;'Вводные данные'!$F$7,"N",('Вводные данные'!DM319))</f>
        <v>N</v>
      </c>
      <c r="DO66" s="252" t="str">
        <f>IF(DO1&gt;'Вводные данные'!$F$7,"N",('Вводные данные'!DN319))</f>
        <v>N</v>
      </c>
      <c r="DP66" s="252" t="str">
        <f>IF(DP1&gt;'Вводные данные'!$F$7,"N",('Вводные данные'!DO319))</f>
        <v>N</v>
      </c>
      <c r="DQ66" s="252" t="str">
        <f>IF(DQ1&gt;'Вводные данные'!$F$7,"N",('Вводные данные'!DP319))</f>
        <v>N</v>
      </c>
      <c r="DR66" s="252" t="str">
        <f>IF(DR1&gt;'Вводные данные'!$F$7,"N",('Вводные данные'!DQ319))</f>
        <v>N</v>
      </c>
      <c r="DS66" s="252" t="str">
        <f>IF(DS1&gt;'Вводные данные'!$F$7,"N",('Вводные данные'!DR319))</f>
        <v>N</v>
      </c>
      <c r="DT66" s="252" t="str">
        <f>IF(DT1&gt;'Вводные данные'!$F$7,"N",('Вводные данные'!DS319))</f>
        <v>N</v>
      </c>
      <c r="DU66" s="252" t="str">
        <f>IF(DU1&gt;'Вводные данные'!$F$7,"N",('Вводные данные'!DT319))</f>
        <v>N</v>
      </c>
      <c r="DV66" s="252" t="str">
        <f>IF(DV1&gt;'Вводные данные'!$F$7,"N",('Вводные данные'!DU319))</f>
        <v>N</v>
      </c>
      <c r="DW66" s="252" t="str">
        <f>IF(DW1&gt;'Вводные данные'!$F$7,"N",('Вводные данные'!DV319))</f>
        <v>N</v>
      </c>
      <c r="DX66" s="252" t="str">
        <f>IF(DX1&gt;'Вводные данные'!$F$7,"N",('Вводные данные'!DW319))</f>
        <v>N</v>
      </c>
      <c r="DY66" s="252" t="str">
        <f>IF(DY1&gt;'Вводные данные'!$F$7,"N",('Вводные данные'!DX319))</f>
        <v>N</v>
      </c>
      <c r="DZ66" s="252" t="str">
        <f>IF(DZ1&gt;'Вводные данные'!$F$7,"N",('Вводные данные'!DY319))</f>
        <v>N</v>
      </c>
      <c r="EA66" s="252" t="str">
        <f>IF(EA1&gt;'Вводные данные'!$F$7,"N",('Вводные данные'!DZ319))</f>
        <v>N</v>
      </c>
      <c r="EB66" s="252" t="str">
        <f>IF(EB1&gt;'Вводные данные'!$F$7,"N",('Вводные данные'!EA319))</f>
        <v>N</v>
      </c>
      <c r="EC66" s="252" t="str">
        <f>IF(EC1&gt;'Вводные данные'!$F$7,"N",('Вводные данные'!EB319))</f>
        <v>N</v>
      </c>
      <c r="ED66" s="252" t="str">
        <f>IF(ED1&gt;'Вводные данные'!$F$7,"N",('Вводные данные'!EC319))</f>
        <v>N</v>
      </c>
      <c r="EE66" s="252" t="str">
        <f>IF(EE1&gt;'Вводные данные'!$F$7,"N",('Вводные данные'!ED319))</f>
        <v>N</v>
      </c>
      <c r="EF66" s="252" t="str">
        <f>IF(EF1&gt;'Вводные данные'!$F$7,"N",('Вводные данные'!EE319))</f>
        <v>N</v>
      </c>
      <c r="EG66" s="252" t="str">
        <f>IF(EG1&gt;'Вводные данные'!$F$7,"N",('Вводные данные'!EF319))</f>
        <v>N</v>
      </c>
      <c r="EH66" s="252" t="str">
        <f>IF(EH1&gt;'Вводные данные'!$F$7,"N",('Вводные данные'!EG319))</f>
        <v>N</v>
      </c>
      <c r="EI66" s="252" t="str">
        <f>IF(EI1&gt;'Вводные данные'!$F$7,"N",('Вводные данные'!EH319))</f>
        <v>N</v>
      </c>
      <c r="EJ66" s="252" t="str">
        <f>IF(EJ1&gt;'Вводные данные'!$F$7,"N",('Вводные данные'!EI319))</f>
        <v>N</v>
      </c>
      <c r="EK66" s="252" t="str">
        <f>IF(EK1&gt;'Вводные данные'!$F$7,"N",('Вводные данные'!EJ319))</f>
        <v>N</v>
      </c>
      <c r="EL66" s="252" t="str">
        <f>IF(EL1&gt;'Вводные данные'!$F$7,"N",('Вводные данные'!EK319))</f>
        <v>N</v>
      </c>
      <c r="EM66" s="252" t="str">
        <f>IF(EM1&gt;'Вводные данные'!$F$7,"N",('Вводные данные'!EL319))</f>
        <v>N</v>
      </c>
      <c r="EN66" s="252" t="str">
        <f>IF(EN1&gt;'Вводные данные'!$F$7,"N",('Вводные данные'!EM319))</f>
        <v>N</v>
      </c>
      <c r="EO66" s="252" t="str">
        <f>IF(EO1&gt;'Вводные данные'!$F$7,"N",('Вводные данные'!EN319))</f>
        <v>N</v>
      </c>
      <c r="EP66" s="252" t="str">
        <f>IF(EP1&gt;'Вводные данные'!$F$7,"N",('Вводные данные'!EO319))</f>
        <v>N</v>
      </c>
      <c r="EQ66" s="252" t="str">
        <f>IF(EQ1&gt;'Вводные данные'!$F$7,"N",('Вводные данные'!EP319))</f>
        <v>N</v>
      </c>
      <c r="ER66" s="252" t="str">
        <f>IF(ER1&gt;'Вводные данные'!$F$7,"N",('Вводные данные'!EQ319))</f>
        <v>N</v>
      </c>
      <c r="ES66" s="252" t="str">
        <f>IF(ES1&gt;'Вводные данные'!$F$7,"N",('Вводные данные'!ER319))</f>
        <v>N</v>
      </c>
      <c r="ET66" s="252" t="str">
        <f>IF(ET1&gt;'Вводные данные'!$F$7,"N",('Вводные данные'!ES319))</f>
        <v>N</v>
      </c>
      <c r="EU66" s="252" t="str">
        <f>IF(EU1&gt;'Вводные данные'!$F$7,"N",('Вводные данные'!ET319))</f>
        <v>N</v>
      </c>
      <c r="EV66" s="252" t="str">
        <f>IF(EV1&gt;'Вводные данные'!$F$7,"N",('Вводные данные'!EU319))</f>
        <v>N</v>
      </c>
      <c r="EW66" s="252" t="str">
        <f>IF(EW1&gt;'Вводные данные'!$F$7,"N",('Вводные данные'!EV319))</f>
        <v>N</v>
      </c>
    </row>
    <row r="67" spans="2:153" ht="15" customHeight="1" x14ac:dyDescent="0.25">
      <c r="B67" s="349" t="str">
        <f>IF('Вводные данные'!B320=0,"",'Вводные данные'!B320)</f>
        <v>НИОКР</v>
      </c>
      <c r="C67" s="261">
        <f t="shared" si="5"/>
        <v>600000</v>
      </c>
      <c r="D67" s="261">
        <f>IF(D1&gt;'Вводные данные'!$F$7,"N",('Вводные данные'!C320))</f>
        <v>0</v>
      </c>
      <c r="E67" s="252">
        <f>IF(E1&gt;'Вводные данные'!$F$7,"N",('Вводные данные'!D320))</f>
        <v>2000</v>
      </c>
      <c r="F67" s="252">
        <f>IF(F1&gt;'Вводные данные'!$F$7,"N",('Вводные данные'!E320))</f>
        <v>26000</v>
      </c>
      <c r="G67" s="252">
        <f>IF(G1&gt;'Вводные данные'!$F$7,"N",('Вводные данные'!F320))</f>
        <v>180000</v>
      </c>
      <c r="H67" s="252">
        <f>IF(H1&gt;'Вводные данные'!$F$7,"N",('Вводные данные'!G320))</f>
        <v>130000</v>
      </c>
      <c r="I67" s="252">
        <f>IF(I1&gt;'Вводные данные'!$F$7,"N",('Вводные данные'!H320))</f>
        <v>82000</v>
      </c>
      <c r="J67" s="252">
        <f>IF(J1&gt;'Вводные данные'!$F$7,"N",('Вводные данные'!I320))</f>
        <v>80000</v>
      </c>
      <c r="K67" s="252">
        <f>IF(K1&gt;'Вводные данные'!$F$7,"N",('Вводные данные'!J320))</f>
        <v>100000</v>
      </c>
      <c r="L67" s="252">
        <f>IF(L1&gt;'Вводные данные'!$F$7,"N",('Вводные данные'!K320))</f>
        <v>0</v>
      </c>
      <c r="M67" s="252">
        <f>IF(M1&gt;'Вводные данные'!$F$7,"N",('Вводные данные'!L320))</f>
        <v>0</v>
      </c>
      <c r="N67" s="252">
        <f>IF(N1&gt;'Вводные данные'!$F$7,"N",('Вводные данные'!M320))</f>
        <v>0</v>
      </c>
      <c r="O67" s="252">
        <f>IF(O1&gt;'Вводные данные'!$F$7,"N",('Вводные данные'!N320))</f>
        <v>0</v>
      </c>
      <c r="P67" s="252">
        <f>IF(P1&gt;'Вводные данные'!$F$7,"N",('Вводные данные'!O320))</f>
        <v>0</v>
      </c>
      <c r="Q67" s="252">
        <f>IF(Q1&gt;'Вводные данные'!$F$7,"N",('Вводные данные'!P320))</f>
        <v>0</v>
      </c>
      <c r="R67" s="252">
        <f>IF(R1&gt;'Вводные данные'!$F$7,"N",('Вводные данные'!Q320))</f>
        <v>0</v>
      </c>
      <c r="S67" s="252">
        <f>IF(S1&gt;'Вводные данные'!$F$7,"N",('Вводные данные'!R320))</f>
        <v>0</v>
      </c>
      <c r="T67" s="252">
        <f>IF(T1&gt;'Вводные данные'!$F$7,"N",('Вводные данные'!S320))</f>
        <v>0</v>
      </c>
      <c r="U67" s="252">
        <f>IF(U1&gt;'Вводные данные'!$F$7,"N",('Вводные данные'!T320))</f>
        <v>0</v>
      </c>
      <c r="V67" s="252">
        <f>IF(V1&gt;'Вводные данные'!$F$7,"N",('Вводные данные'!U320))</f>
        <v>0</v>
      </c>
      <c r="W67" s="252">
        <f>IF(W1&gt;'Вводные данные'!$F$7,"N",('Вводные данные'!V320))</f>
        <v>0</v>
      </c>
      <c r="X67" s="252" t="str">
        <f>IF(X1&gt;'Вводные данные'!$F$7,"N",('Вводные данные'!W320))</f>
        <v>N</v>
      </c>
      <c r="Y67" s="252" t="str">
        <f>IF(Y1&gt;'Вводные данные'!$F$7,"N",('Вводные данные'!X320))</f>
        <v>N</v>
      </c>
      <c r="Z67" s="252" t="str">
        <f>IF(Z1&gt;'Вводные данные'!$F$7,"N",('Вводные данные'!Y320))</f>
        <v>N</v>
      </c>
      <c r="AA67" s="252" t="str">
        <f>IF(AA1&gt;'Вводные данные'!$F$7,"N",('Вводные данные'!Z320))</f>
        <v>N</v>
      </c>
      <c r="AB67" s="252" t="str">
        <f>IF(AB1&gt;'Вводные данные'!$F$7,"N",('Вводные данные'!AA320))</f>
        <v>N</v>
      </c>
      <c r="AC67" s="252" t="str">
        <f>IF(AC1&gt;'Вводные данные'!$F$7,"N",('Вводные данные'!AB320))</f>
        <v>N</v>
      </c>
      <c r="AD67" s="252" t="str">
        <f>IF(AD1&gt;'Вводные данные'!$F$7,"N",('Вводные данные'!AC320))</f>
        <v>N</v>
      </c>
      <c r="AE67" s="252" t="str">
        <f>IF(AE1&gt;'Вводные данные'!$F$7,"N",('Вводные данные'!AD320))</f>
        <v>N</v>
      </c>
      <c r="AF67" s="252" t="str">
        <f>IF(AF1&gt;'Вводные данные'!$F$7,"N",('Вводные данные'!AE320))</f>
        <v>N</v>
      </c>
      <c r="AG67" s="252" t="str">
        <f>IF(AG1&gt;'Вводные данные'!$F$7,"N",('Вводные данные'!AF320))</f>
        <v>N</v>
      </c>
      <c r="AH67" s="252" t="str">
        <f>IF(AH1&gt;'Вводные данные'!$F$7,"N",('Вводные данные'!AG320))</f>
        <v>N</v>
      </c>
      <c r="AI67" s="252" t="str">
        <f>IF(AI1&gt;'Вводные данные'!$F$7,"N",('Вводные данные'!AH320))</f>
        <v>N</v>
      </c>
      <c r="AJ67" s="252" t="str">
        <f>IF(AJ1&gt;'Вводные данные'!$F$7,"N",('Вводные данные'!AI320))</f>
        <v>N</v>
      </c>
      <c r="AK67" s="252" t="str">
        <f>IF(AK1&gt;'Вводные данные'!$F$7,"N",('Вводные данные'!AJ320))</f>
        <v>N</v>
      </c>
      <c r="AL67" s="252" t="str">
        <f>IF(AL1&gt;'Вводные данные'!$F$7,"N",('Вводные данные'!AK320))</f>
        <v>N</v>
      </c>
      <c r="AM67" s="252" t="str">
        <f>IF(AM1&gt;'Вводные данные'!$F$7,"N",('Вводные данные'!AL320))</f>
        <v>N</v>
      </c>
      <c r="AN67" s="252" t="str">
        <f>IF(AN1&gt;'Вводные данные'!$F$7,"N",('Вводные данные'!AM320))</f>
        <v>N</v>
      </c>
      <c r="AO67" s="252" t="str">
        <f>IF(AO1&gt;'Вводные данные'!$F$7,"N",('Вводные данные'!AN320))</f>
        <v>N</v>
      </c>
      <c r="AP67" s="252" t="str">
        <f>IF(AP1&gt;'Вводные данные'!$F$7,"N",('Вводные данные'!AO320))</f>
        <v>N</v>
      </c>
      <c r="AQ67" s="252" t="str">
        <f>IF(AQ1&gt;'Вводные данные'!$F$7,"N",('Вводные данные'!AP320))</f>
        <v>N</v>
      </c>
      <c r="AR67" s="252" t="str">
        <f>IF(AR1&gt;'Вводные данные'!$F$7,"N",('Вводные данные'!AQ320))</f>
        <v>N</v>
      </c>
      <c r="AS67" s="252" t="str">
        <f>IF(AS1&gt;'Вводные данные'!$F$7,"N",('Вводные данные'!AR320))</f>
        <v>N</v>
      </c>
      <c r="AT67" s="252" t="str">
        <f>IF(AT1&gt;'Вводные данные'!$F$7,"N",('Вводные данные'!AS320))</f>
        <v>N</v>
      </c>
      <c r="AU67" s="252" t="str">
        <f>IF(AU1&gt;'Вводные данные'!$F$7,"N",('Вводные данные'!AT320))</f>
        <v>N</v>
      </c>
      <c r="AV67" s="252" t="str">
        <f>IF(AV1&gt;'Вводные данные'!$F$7,"N",('Вводные данные'!AU320))</f>
        <v>N</v>
      </c>
      <c r="AW67" s="252" t="str">
        <f>IF(AW1&gt;'Вводные данные'!$F$7,"N",('Вводные данные'!AV320))</f>
        <v>N</v>
      </c>
      <c r="AX67" s="252" t="str">
        <f>IF(AX1&gt;'Вводные данные'!$F$7,"N",('Вводные данные'!AW320))</f>
        <v>N</v>
      </c>
      <c r="AY67" s="252" t="str">
        <f>IF(AY1&gt;'Вводные данные'!$F$7,"N",('Вводные данные'!AX320))</f>
        <v>N</v>
      </c>
      <c r="AZ67" s="252" t="str">
        <f>IF(AZ1&gt;'Вводные данные'!$F$7,"N",('Вводные данные'!AY320))</f>
        <v>N</v>
      </c>
      <c r="BA67" s="252" t="str">
        <f>IF(BA1&gt;'Вводные данные'!$F$7,"N",('Вводные данные'!AZ320))</f>
        <v>N</v>
      </c>
      <c r="BB67" s="252" t="str">
        <f>IF(BB1&gt;'Вводные данные'!$F$7,"N",('Вводные данные'!BA320))</f>
        <v>N</v>
      </c>
      <c r="BC67" s="252" t="str">
        <f>IF(BC1&gt;'Вводные данные'!$F$7,"N",('Вводные данные'!BB320))</f>
        <v>N</v>
      </c>
      <c r="BD67" s="252" t="str">
        <f>IF(BD1&gt;'Вводные данные'!$F$7,"N",('Вводные данные'!BC320))</f>
        <v>N</v>
      </c>
      <c r="BE67" s="252" t="str">
        <f>IF(BE1&gt;'Вводные данные'!$F$7,"N",('Вводные данные'!BD320))</f>
        <v>N</v>
      </c>
      <c r="BF67" s="252" t="str">
        <f>IF(BF1&gt;'Вводные данные'!$F$7,"N",('Вводные данные'!BE320))</f>
        <v>N</v>
      </c>
      <c r="BG67" s="252" t="str">
        <f>IF(BG1&gt;'Вводные данные'!$F$7,"N",('Вводные данные'!BF320))</f>
        <v>N</v>
      </c>
      <c r="BH67" s="252" t="str">
        <f>IF(BH1&gt;'Вводные данные'!$F$7,"N",('Вводные данные'!BG320))</f>
        <v>N</v>
      </c>
      <c r="BI67" s="252" t="str">
        <f>IF(BI1&gt;'Вводные данные'!$F$7,"N",('Вводные данные'!BH320))</f>
        <v>N</v>
      </c>
      <c r="BJ67" s="252" t="str">
        <f>IF(BJ1&gt;'Вводные данные'!$F$7,"N",('Вводные данные'!BI320))</f>
        <v>N</v>
      </c>
      <c r="BK67" s="252" t="str">
        <f>IF(BK1&gt;'Вводные данные'!$F$7,"N",('Вводные данные'!BJ320))</f>
        <v>N</v>
      </c>
      <c r="BL67" s="252" t="str">
        <f>IF(BL1&gt;'Вводные данные'!$F$7,"N",('Вводные данные'!BK320))</f>
        <v>N</v>
      </c>
      <c r="BM67" s="252" t="str">
        <f>IF(BM1&gt;'Вводные данные'!$F$7,"N",('Вводные данные'!BL320))</f>
        <v>N</v>
      </c>
      <c r="BN67" s="252" t="str">
        <f>IF(BN1&gt;'Вводные данные'!$F$7,"N",('Вводные данные'!BM320))</f>
        <v>N</v>
      </c>
      <c r="BO67" s="252" t="str">
        <f>IF(BO1&gt;'Вводные данные'!$F$7,"N",('Вводные данные'!BN320))</f>
        <v>N</v>
      </c>
      <c r="BP67" s="252" t="str">
        <f>IF(BP1&gt;'Вводные данные'!$F$7,"N",('Вводные данные'!BO320))</f>
        <v>N</v>
      </c>
      <c r="BQ67" s="252" t="str">
        <f>IF(BQ1&gt;'Вводные данные'!$F$7,"N",('Вводные данные'!BP320))</f>
        <v>N</v>
      </c>
      <c r="BR67" s="252" t="str">
        <f>IF(BR1&gt;'Вводные данные'!$F$7,"N",('Вводные данные'!BQ320))</f>
        <v>N</v>
      </c>
      <c r="BS67" s="252" t="str">
        <f>IF(BS1&gt;'Вводные данные'!$F$7,"N",('Вводные данные'!BR320))</f>
        <v>N</v>
      </c>
      <c r="BT67" s="252" t="str">
        <f>IF(BT1&gt;'Вводные данные'!$F$7,"N",('Вводные данные'!BS320))</f>
        <v>N</v>
      </c>
      <c r="BU67" s="252" t="str">
        <f>IF(BU1&gt;'Вводные данные'!$F$7,"N",('Вводные данные'!BT320))</f>
        <v>N</v>
      </c>
      <c r="BV67" s="252" t="str">
        <f>IF(BV1&gt;'Вводные данные'!$F$7,"N",('Вводные данные'!BU320))</f>
        <v>N</v>
      </c>
      <c r="BW67" s="252" t="str">
        <f>IF(BW1&gt;'Вводные данные'!$F$7,"N",('Вводные данные'!BV320))</f>
        <v>N</v>
      </c>
      <c r="BX67" s="252" t="str">
        <f>IF(BX1&gt;'Вводные данные'!$F$7,"N",('Вводные данные'!BW320))</f>
        <v>N</v>
      </c>
      <c r="BY67" s="252" t="str">
        <f>IF(BY1&gt;'Вводные данные'!$F$7,"N",('Вводные данные'!BX320))</f>
        <v>N</v>
      </c>
      <c r="BZ67" s="252" t="str">
        <f>IF(BZ1&gt;'Вводные данные'!$F$7,"N",('Вводные данные'!BY320))</f>
        <v>N</v>
      </c>
      <c r="CA67" s="252" t="str">
        <f>IF(CA1&gt;'Вводные данные'!$F$7,"N",('Вводные данные'!BZ320))</f>
        <v>N</v>
      </c>
      <c r="CB67" s="252" t="str">
        <f>IF(CB1&gt;'Вводные данные'!$F$7,"N",('Вводные данные'!CA320))</f>
        <v>N</v>
      </c>
      <c r="CC67" s="252" t="str">
        <f>IF(CC1&gt;'Вводные данные'!$F$7,"N",('Вводные данные'!CB320))</f>
        <v>N</v>
      </c>
      <c r="CD67" s="252" t="str">
        <f>IF(CD1&gt;'Вводные данные'!$F$7,"N",('Вводные данные'!CC320))</f>
        <v>N</v>
      </c>
      <c r="CE67" s="252" t="str">
        <f>IF(CE1&gt;'Вводные данные'!$F$7,"N",('Вводные данные'!CD320))</f>
        <v>N</v>
      </c>
      <c r="CF67" s="252" t="str">
        <f>IF(CF1&gt;'Вводные данные'!$F$7,"N",('Вводные данные'!CE320))</f>
        <v>N</v>
      </c>
      <c r="CG67" s="252" t="str">
        <f>IF(CG1&gt;'Вводные данные'!$F$7,"N",('Вводные данные'!CF320))</f>
        <v>N</v>
      </c>
      <c r="CH67" s="252" t="str">
        <f>IF(CH1&gt;'Вводные данные'!$F$7,"N",('Вводные данные'!CG320))</f>
        <v>N</v>
      </c>
      <c r="CI67" s="252" t="str">
        <f>IF(CI1&gt;'Вводные данные'!$F$7,"N",('Вводные данные'!CH320))</f>
        <v>N</v>
      </c>
      <c r="CJ67" s="252" t="str">
        <f>IF(CJ1&gt;'Вводные данные'!$F$7,"N",('Вводные данные'!CI320))</f>
        <v>N</v>
      </c>
      <c r="CK67" s="252" t="str">
        <f>IF(CK1&gt;'Вводные данные'!$F$7,"N",('Вводные данные'!CJ320))</f>
        <v>N</v>
      </c>
      <c r="CL67" s="252" t="str">
        <f>IF(CL1&gt;'Вводные данные'!$F$7,"N",('Вводные данные'!CK320))</f>
        <v>N</v>
      </c>
      <c r="CM67" s="252" t="str">
        <f>IF(CM1&gt;'Вводные данные'!$F$7,"N",('Вводные данные'!CL320))</f>
        <v>N</v>
      </c>
      <c r="CN67" s="252" t="str">
        <f>IF(CN1&gt;'Вводные данные'!$F$7,"N",('Вводные данные'!CM320))</f>
        <v>N</v>
      </c>
      <c r="CO67" s="252" t="str">
        <f>IF(CO1&gt;'Вводные данные'!$F$7,"N",('Вводные данные'!CN320))</f>
        <v>N</v>
      </c>
      <c r="CP67" s="252" t="str">
        <f>IF(CP1&gt;'Вводные данные'!$F$7,"N",('Вводные данные'!CO320))</f>
        <v>N</v>
      </c>
      <c r="CQ67" s="252" t="str">
        <f>IF(CQ1&gt;'Вводные данные'!$F$7,"N",('Вводные данные'!CP320))</f>
        <v>N</v>
      </c>
      <c r="CR67" s="252" t="str">
        <f>IF(CR1&gt;'Вводные данные'!$F$7,"N",('Вводные данные'!CQ320))</f>
        <v>N</v>
      </c>
      <c r="CS67" s="252" t="str">
        <f>IF(CS1&gt;'Вводные данные'!$F$7,"N",('Вводные данные'!CR320))</f>
        <v>N</v>
      </c>
      <c r="CT67" s="252" t="str">
        <f>IF(CT1&gt;'Вводные данные'!$F$7,"N",('Вводные данные'!CS320))</f>
        <v>N</v>
      </c>
      <c r="CU67" s="252" t="str">
        <f>IF(CU1&gt;'Вводные данные'!$F$7,"N",('Вводные данные'!CT320))</f>
        <v>N</v>
      </c>
      <c r="CV67" s="252" t="str">
        <f>IF(CV1&gt;'Вводные данные'!$F$7,"N",('Вводные данные'!CU320))</f>
        <v>N</v>
      </c>
      <c r="CW67" s="252" t="str">
        <f>IF(CW1&gt;'Вводные данные'!$F$7,"N",('Вводные данные'!CV320))</f>
        <v>N</v>
      </c>
      <c r="CX67" s="252" t="str">
        <f>IF(CX1&gt;'Вводные данные'!$F$7,"N",('Вводные данные'!CW320))</f>
        <v>N</v>
      </c>
      <c r="CY67" s="252" t="str">
        <f>IF(CY1&gt;'Вводные данные'!$F$7,"N",('Вводные данные'!CX320))</f>
        <v>N</v>
      </c>
      <c r="CZ67" s="252" t="str">
        <f>IF(CZ1&gt;'Вводные данные'!$F$7,"N",('Вводные данные'!CY320))</f>
        <v>N</v>
      </c>
      <c r="DA67" s="252" t="str">
        <f>IF(DA1&gt;'Вводные данные'!$F$7,"N",('Вводные данные'!CZ320))</f>
        <v>N</v>
      </c>
      <c r="DB67" s="252" t="str">
        <f>IF(DB1&gt;'Вводные данные'!$F$7,"N",('Вводные данные'!DA320))</f>
        <v>N</v>
      </c>
      <c r="DC67" s="252" t="str">
        <f>IF(DC1&gt;'Вводные данные'!$F$7,"N",('Вводные данные'!DB320))</f>
        <v>N</v>
      </c>
      <c r="DD67" s="252" t="str">
        <f>IF(DD1&gt;'Вводные данные'!$F$7,"N",('Вводные данные'!DC320))</f>
        <v>N</v>
      </c>
      <c r="DE67" s="252" t="str">
        <f>IF(DE1&gt;'Вводные данные'!$F$7,"N",('Вводные данные'!DD320))</f>
        <v>N</v>
      </c>
      <c r="DF67" s="252" t="str">
        <f>IF(DF1&gt;'Вводные данные'!$F$7,"N",('Вводные данные'!DE320))</f>
        <v>N</v>
      </c>
      <c r="DG67" s="252" t="str">
        <f>IF(DG1&gt;'Вводные данные'!$F$7,"N",('Вводные данные'!DF320))</f>
        <v>N</v>
      </c>
      <c r="DH67" s="252" t="str">
        <f>IF(DH1&gt;'Вводные данные'!$F$7,"N",('Вводные данные'!DG320))</f>
        <v>N</v>
      </c>
      <c r="DI67" s="252" t="str">
        <f>IF(DI1&gt;'Вводные данные'!$F$7,"N",('Вводные данные'!DH320))</f>
        <v>N</v>
      </c>
      <c r="DJ67" s="252" t="str">
        <f>IF(DJ1&gt;'Вводные данные'!$F$7,"N",('Вводные данные'!DI320))</f>
        <v>N</v>
      </c>
      <c r="DK67" s="252" t="str">
        <f>IF(DK1&gt;'Вводные данные'!$F$7,"N",('Вводные данные'!DJ320))</f>
        <v>N</v>
      </c>
      <c r="DL67" s="252" t="str">
        <f>IF(DL1&gt;'Вводные данные'!$F$7,"N",('Вводные данные'!DK320))</f>
        <v>N</v>
      </c>
      <c r="DM67" s="252" t="str">
        <f>IF(DM1&gt;'Вводные данные'!$F$7,"N",('Вводные данные'!DL320))</f>
        <v>N</v>
      </c>
      <c r="DN67" s="252" t="str">
        <f>IF(DN1&gt;'Вводные данные'!$F$7,"N",('Вводные данные'!DM320))</f>
        <v>N</v>
      </c>
      <c r="DO67" s="252" t="str">
        <f>IF(DO1&gt;'Вводные данные'!$F$7,"N",('Вводные данные'!DN320))</f>
        <v>N</v>
      </c>
      <c r="DP67" s="252" t="str">
        <f>IF(DP1&gt;'Вводные данные'!$F$7,"N",('Вводные данные'!DO320))</f>
        <v>N</v>
      </c>
      <c r="DQ67" s="252" t="str">
        <f>IF(DQ1&gt;'Вводные данные'!$F$7,"N",('Вводные данные'!DP320))</f>
        <v>N</v>
      </c>
      <c r="DR67" s="252" t="str">
        <f>IF(DR1&gt;'Вводные данные'!$F$7,"N",('Вводные данные'!DQ320))</f>
        <v>N</v>
      </c>
      <c r="DS67" s="252" t="str">
        <f>IF(DS1&gt;'Вводные данные'!$F$7,"N",('Вводные данные'!DR320))</f>
        <v>N</v>
      </c>
      <c r="DT67" s="252" t="str">
        <f>IF(DT1&gt;'Вводные данные'!$F$7,"N",('Вводные данные'!DS320))</f>
        <v>N</v>
      </c>
      <c r="DU67" s="252" t="str">
        <f>IF(DU1&gt;'Вводные данные'!$F$7,"N",('Вводные данные'!DT320))</f>
        <v>N</v>
      </c>
      <c r="DV67" s="252" t="str">
        <f>IF(DV1&gt;'Вводные данные'!$F$7,"N",('Вводные данные'!DU320))</f>
        <v>N</v>
      </c>
      <c r="DW67" s="252" t="str">
        <f>IF(DW1&gt;'Вводные данные'!$F$7,"N",('Вводные данные'!DV320))</f>
        <v>N</v>
      </c>
      <c r="DX67" s="252" t="str">
        <f>IF(DX1&gt;'Вводные данные'!$F$7,"N",('Вводные данные'!DW320))</f>
        <v>N</v>
      </c>
      <c r="DY67" s="252" t="str">
        <f>IF(DY1&gt;'Вводные данные'!$F$7,"N",('Вводные данные'!DX320))</f>
        <v>N</v>
      </c>
      <c r="DZ67" s="252" t="str">
        <f>IF(DZ1&gt;'Вводные данные'!$F$7,"N",('Вводные данные'!DY320))</f>
        <v>N</v>
      </c>
      <c r="EA67" s="252" t="str">
        <f>IF(EA1&gt;'Вводные данные'!$F$7,"N",('Вводные данные'!DZ320))</f>
        <v>N</v>
      </c>
      <c r="EB67" s="252" t="str">
        <f>IF(EB1&gt;'Вводные данные'!$F$7,"N",('Вводные данные'!EA320))</f>
        <v>N</v>
      </c>
      <c r="EC67" s="252" t="str">
        <f>IF(EC1&gt;'Вводные данные'!$F$7,"N",('Вводные данные'!EB320))</f>
        <v>N</v>
      </c>
      <c r="ED67" s="252" t="str">
        <f>IF(ED1&gt;'Вводные данные'!$F$7,"N",('Вводные данные'!EC320))</f>
        <v>N</v>
      </c>
      <c r="EE67" s="252" t="str">
        <f>IF(EE1&gt;'Вводные данные'!$F$7,"N",('Вводные данные'!ED320))</f>
        <v>N</v>
      </c>
      <c r="EF67" s="252" t="str">
        <f>IF(EF1&gt;'Вводные данные'!$F$7,"N",('Вводные данные'!EE320))</f>
        <v>N</v>
      </c>
      <c r="EG67" s="252" t="str">
        <f>IF(EG1&gt;'Вводные данные'!$F$7,"N",('Вводные данные'!EF320))</f>
        <v>N</v>
      </c>
      <c r="EH67" s="252" t="str">
        <f>IF(EH1&gt;'Вводные данные'!$F$7,"N",('Вводные данные'!EG320))</f>
        <v>N</v>
      </c>
      <c r="EI67" s="252" t="str">
        <f>IF(EI1&gt;'Вводные данные'!$F$7,"N",('Вводные данные'!EH320))</f>
        <v>N</v>
      </c>
      <c r="EJ67" s="252" t="str">
        <f>IF(EJ1&gt;'Вводные данные'!$F$7,"N",('Вводные данные'!EI320))</f>
        <v>N</v>
      </c>
      <c r="EK67" s="252" t="str">
        <f>IF(EK1&gt;'Вводные данные'!$F$7,"N",('Вводные данные'!EJ320))</f>
        <v>N</v>
      </c>
      <c r="EL67" s="252" t="str">
        <f>IF(EL1&gt;'Вводные данные'!$F$7,"N",('Вводные данные'!EK320))</f>
        <v>N</v>
      </c>
      <c r="EM67" s="252" t="str">
        <f>IF(EM1&gt;'Вводные данные'!$F$7,"N",('Вводные данные'!EL320))</f>
        <v>N</v>
      </c>
      <c r="EN67" s="252" t="str">
        <f>IF(EN1&gt;'Вводные данные'!$F$7,"N",('Вводные данные'!EM320))</f>
        <v>N</v>
      </c>
      <c r="EO67" s="252" t="str">
        <f>IF(EO1&gt;'Вводные данные'!$F$7,"N",('Вводные данные'!EN320))</f>
        <v>N</v>
      </c>
      <c r="EP67" s="252" t="str">
        <f>IF(EP1&gt;'Вводные данные'!$F$7,"N",('Вводные данные'!EO320))</f>
        <v>N</v>
      </c>
      <c r="EQ67" s="252" t="str">
        <f>IF(EQ1&gt;'Вводные данные'!$F$7,"N",('Вводные данные'!EP320))</f>
        <v>N</v>
      </c>
      <c r="ER67" s="252" t="str">
        <f>IF(ER1&gt;'Вводные данные'!$F$7,"N",('Вводные данные'!EQ320))</f>
        <v>N</v>
      </c>
      <c r="ES67" s="252" t="str">
        <f>IF(ES1&gt;'Вводные данные'!$F$7,"N",('Вводные данные'!ER320))</f>
        <v>N</v>
      </c>
      <c r="ET67" s="252" t="str">
        <f>IF(ET1&gt;'Вводные данные'!$F$7,"N",('Вводные данные'!ES320))</f>
        <v>N</v>
      </c>
      <c r="EU67" s="252" t="str">
        <f>IF(EU1&gt;'Вводные данные'!$F$7,"N",('Вводные данные'!ET320))</f>
        <v>N</v>
      </c>
      <c r="EV67" s="252" t="str">
        <f>IF(EV1&gt;'Вводные данные'!$F$7,"N",('Вводные данные'!EU320))</f>
        <v>N</v>
      </c>
      <c r="EW67" s="252" t="str">
        <f>IF(EW1&gt;'Вводные данные'!$F$7,"N",('Вводные данные'!EV320))</f>
        <v>N</v>
      </c>
    </row>
    <row r="68" spans="2:153" ht="15" customHeight="1" thickBot="1" x14ac:dyDescent="0.3">
      <c r="B68" s="349" t="str">
        <f>IF('Вводные данные'!B321=0,"",'Вводные данные'!B321)</f>
        <v/>
      </c>
      <c r="C68" s="261">
        <f t="shared" si="5"/>
        <v>0</v>
      </c>
      <c r="D68" s="261">
        <f>IF(D1&gt;'Вводные данные'!$F$7,"N",('Вводные данные'!C321))</f>
        <v>0</v>
      </c>
      <c r="E68" s="252">
        <f>IF(E1&gt;'Вводные данные'!$F$7,"N",('Вводные данные'!D321))</f>
        <v>0</v>
      </c>
      <c r="F68" s="252">
        <f>IF(F1&gt;'Вводные данные'!$F$7,"N",('Вводные данные'!E321))</f>
        <v>0</v>
      </c>
      <c r="G68" s="252">
        <f>IF(G1&gt;'Вводные данные'!$F$7,"N",('Вводные данные'!F321))</f>
        <v>0</v>
      </c>
      <c r="H68" s="252">
        <f>IF(H1&gt;'Вводные данные'!$F$7,"N",('Вводные данные'!G321))</f>
        <v>0</v>
      </c>
      <c r="I68" s="252">
        <f>IF(I1&gt;'Вводные данные'!$F$7,"N",('Вводные данные'!H321))</f>
        <v>0</v>
      </c>
      <c r="J68" s="252">
        <f>IF(J1&gt;'Вводные данные'!$F$7,"N",('Вводные данные'!I321))</f>
        <v>0</v>
      </c>
      <c r="K68" s="252">
        <f>IF(K1&gt;'Вводные данные'!$F$7,"N",('Вводные данные'!J321))</f>
        <v>0</v>
      </c>
      <c r="L68" s="252">
        <f>IF(L1&gt;'Вводные данные'!$F$7,"N",('Вводные данные'!K321))</f>
        <v>0</v>
      </c>
      <c r="M68" s="252">
        <f>IF(M1&gt;'Вводные данные'!$F$7,"N",('Вводные данные'!L321))</f>
        <v>0</v>
      </c>
      <c r="N68" s="252">
        <f>IF(N1&gt;'Вводные данные'!$F$7,"N",('Вводные данные'!M321))</f>
        <v>0</v>
      </c>
      <c r="O68" s="252">
        <f>IF(O1&gt;'Вводные данные'!$F$7,"N",('Вводные данные'!N321))</f>
        <v>0</v>
      </c>
      <c r="P68" s="252">
        <f>IF(P1&gt;'Вводные данные'!$F$7,"N",('Вводные данные'!O321))</f>
        <v>0</v>
      </c>
      <c r="Q68" s="252">
        <f>IF(Q1&gt;'Вводные данные'!$F$7,"N",('Вводные данные'!P321))</f>
        <v>0</v>
      </c>
      <c r="R68" s="252">
        <f>IF(R1&gt;'Вводные данные'!$F$7,"N",('Вводные данные'!Q321))</f>
        <v>0</v>
      </c>
      <c r="S68" s="252">
        <f>IF(S1&gt;'Вводные данные'!$F$7,"N",('Вводные данные'!R321))</f>
        <v>0</v>
      </c>
      <c r="T68" s="252">
        <f>IF(T1&gt;'Вводные данные'!$F$7,"N",('Вводные данные'!S321))</f>
        <v>0</v>
      </c>
      <c r="U68" s="252">
        <f>IF(U1&gt;'Вводные данные'!$F$7,"N",('Вводные данные'!T321))</f>
        <v>0</v>
      </c>
      <c r="V68" s="252">
        <f>IF(V1&gt;'Вводные данные'!$F$7,"N",('Вводные данные'!U321))</f>
        <v>0</v>
      </c>
      <c r="W68" s="252">
        <f>IF(W1&gt;'Вводные данные'!$F$7,"N",('Вводные данные'!V321))</f>
        <v>0</v>
      </c>
      <c r="X68" s="252" t="str">
        <f>IF(X1&gt;'Вводные данные'!$F$7,"N",('Вводные данные'!W321))</f>
        <v>N</v>
      </c>
      <c r="Y68" s="252" t="str">
        <f>IF(Y1&gt;'Вводные данные'!$F$7,"N",('Вводные данные'!X321))</f>
        <v>N</v>
      </c>
      <c r="Z68" s="252" t="str">
        <f>IF(Z1&gt;'Вводные данные'!$F$7,"N",('Вводные данные'!Y321))</f>
        <v>N</v>
      </c>
      <c r="AA68" s="252" t="str">
        <f>IF(AA1&gt;'Вводные данные'!$F$7,"N",('Вводные данные'!Z321))</f>
        <v>N</v>
      </c>
      <c r="AB68" s="252" t="str">
        <f>IF(AB1&gt;'Вводные данные'!$F$7,"N",('Вводные данные'!AA321))</f>
        <v>N</v>
      </c>
      <c r="AC68" s="252" t="str">
        <f>IF(AC1&gt;'Вводные данные'!$F$7,"N",('Вводные данные'!AB321))</f>
        <v>N</v>
      </c>
      <c r="AD68" s="252" t="str">
        <f>IF(AD1&gt;'Вводные данные'!$F$7,"N",('Вводные данные'!AC321))</f>
        <v>N</v>
      </c>
      <c r="AE68" s="252" t="str">
        <f>IF(AE1&gt;'Вводные данные'!$F$7,"N",('Вводные данные'!AD321))</f>
        <v>N</v>
      </c>
      <c r="AF68" s="252" t="str">
        <f>IF(AF1&gt;'Вводные данные'!$F$7,"N",('Вводные данные'!AE321))</f>
        <v>N</v>
      </c>
      <c r="AG68" s="252" t="str">
        <f>IF(AG1&gt;'Вводные данные'!$F$7,"N",('Вводные данные'!AF321))</f>
        <v>N</v>
      </c>
      <c r="AH68" s="252" t="str">
        <f>IF(AH1&gt;'Вводные данные'!$F$7,"N",('Вводные данные'!AG321))</f>
        <v>N</v>
      </c>
      <c r="AI68" s="252" t="str">
        <f>IF(AI1&gt;'Вводные данные'!$F$7,"N",('Вводные данные'!AH321))</f>
        <v>N</v>
      </c>
      <c r="AJ68" s="252" t="str">
        <f>IF(AJ1&gt;'Вводные данные'!$F$7,"N",('Вводные данные'!AI321))</f>
        <v>N</v>
      </c>
      <c r="AK68" s="252" t="str">
        <f>IF(AK1&gt;'Вводные данные'!$F$7,"N",('Вводные данные'!AJ321))</f>
        <v>N</v>
      </c>
      <c r="AL68" s="252" t="str">
        <f>IF(AL1&gt;'Вводные данные'!$F$7,"N",('Вводные данные'!AK321))</f>
        <v>N</v>
      </c>
      <c r="AM68" s="252" t="str">
        <f>IF(AM1&gt;'Вводные данные'!$F$7,"N",('Вводные данные'!AL321))</f>
        <v>N</v>
      </c>
      <c r="AN68" s="252" t="str">
        <f>IF(AN1&gt;'Вводные данные'!$F$7,"N",('Вводные данные'!AM321))</f>
        <v>N</v>
      </c>
      <c r="AO68" s="252" t="str">
        <f>IF(AO1&gt;'Вводные данные'!$F$7,"N",('Вводные данные'!AN321))</f>
        <v>N</v>
      </c>
      <c r="AP68" s="252" t="str">
        <f>IF(AP1&gt;'Вводные данные'!$F$7,"N",('Вводные данные'!AO321))</f>
        <v>N</v>
      </c>
      <c r="AQ68" s="252" t="str">
        <f>IF(AQ1&gt;'Вводные данные'!$F$7,"N",('Вводные данные'!AP321))</f>
        <v>N</v>
      </c>
      <c r="AR68" s="252" t="str">
        <f>IF(AR1&gt;'Вводные данные'!$F$7,"N",('Вводные данные'!AQ321))</f>
        <v>N</v>
      </c>
      <c r="AS68" s="252" t="str">
        <f>IF(AS1&gt;'Вводные данные'!$F$7,"N",('Вводные данные'!AR321))</f>
        <v>N</v>
      </c>
      <c r="AT68" s="252" t="str">
        <f>IF(AT1&gt;'Вводные данные'!$F$7,"N",('Вводные данные'!AS321))</f>
        <v>N</v>
      </c>
      <c r="AU68" s="252" t="str">
        <f>IF(AU1&gt;'Вводные данные'!$F$7,"N",('Вводные данные'!AT321))</f>
        <v>N</v>
      </c>
      <c r="AV68" s="252" t="str">
        <f>IF(AV1&gt;'Вводные данные'!$F$7,"N",('Вводные данные'!AU321))</f>
        <v>N</v>
      </c>
      <c r="AW68" s="252" t="str">
        <f>IF(AW1&gt;'Вводные данные'!$F$7,"N",('Вводные данные'!AV321))</f>
        <v>N</v>
      </c>
      <c r="AX68" s="252" t="str">
        <f>IF(AX1&gt;'Вводные данные'!$F$7,"N",('Вводные данные'!AW321))</f>
        <v>N</v>
      </c>
      <c r="AY68" s="252" t="str">
        <f>IF(AY1&gt;'Вводные данные'!$F$7,"N",('Вводные данные'!AX321))</f>
        <v>N</v>
      </c>
      <c r="AZ68" s="252" t="str">
        <f>IF(AZ1&gt;'Вводные данные'!$F$7,"N",('Вводные данные'!AY321))</f>
        <v>N</v>
      </c>
      <c r="BA68" s="252" t="str">
        <f>IF(BA1&gt;'Вводные данные'!$F$7,"N",('Вводные данные'!AZ321))</f>
        <v>N</v>
      </c>
      <c r="BB68" s="252" t="str">
        <f>IF(BB1&gt;'Вводные данные'!$F$7,"N",('Вводные данные'!BA321))</f>
        <v>N</v>
      </c>
      <c r="BC68" s="252" t="str">
        <f>IF(BC1&gt;'Вводные данные'!$F$7,"N",('Вводные данные'!BB321))</f>
        <v>N</v>
      </c>
      <c r="BD68" s="252" t="str">
        <f>IF(BD1&gt;'Вводные данные'!$F$7,"N",('Вводные данные'!BC321))</f>
        <v>N</v>
      </c>
      <c r="BE68" s="252" t="str">
        <f>IF(BE1&gt;'Вводные данные'!$F$7,"N",('Вводные данные'!BD321))</f>
        <v>N</v>
      </c>
      <c r="BF68" s="252" t="str">
        <f>IF(BF1&gt;'Вводные данные'!$F$7,"N",('Вводные данные'!BE321))</f>
        <v>N</v>
      </c>
      <c r="BG68" s="252" t="str">
        <f>IF(BG1&gt;'Вводные данные'!$F$7,"N",('Вводные данные'!BF321))</f>
        <v>N</v>
      </c>
      <c r="BH68" s="252" t="str">
        <f>IF(BH1&gt;'Вводные данные'!$F$7,"N",('Вводные данные'!BG321))</f>
        <v>N</v>
      </c>
      <c r="BI68" s="252" t="str">
        <f>IF(BI1&gt;'Вводные данные'!$F$7,"N",('Вводные данные'!BH321))</f>
        <v>N</v>
      </c>
      <c r="BJ68" s="252" t="str">
        <f>IF(BJ1&gt;'Вводные данные'!$F$7,"N",('Вводные данные'!BI321))</f>
        <v>N</v>
      </c>
      <c r="BK68" s="252" t="str">
        <f>IF(BK1&gt;'Вводные данные'!$F$7,"N",('Вводные данные'!BJ321))</f>
        <v>N</v>
      </c>
      <c r="BL68" s="252" t="str">
        <f>IF(BL1&gt;'Вводные данные'!$F$7,"N",('Вводные данные'!BK321))</f>
        <v>N</v>
      </c>
      <c r="BM68" s="252" t="str">
        <f>IF(BM1&gt;'Вводные данные'!$F$7,"N",('Вводные данные'!BL321))</f>
        <v>N</v>
      </c>
      <c r="BN68" s="252" t="str">
        <f>IF(BN1&gt;'Вводные данные'!$F$7,"N",('Вводные данные'!BM321))</f>
        <v>N</v>
      </c>
      <c r="BO68" s="252" t="str">
        <f>IF(BO1&gt;'Вводные данные'!$F$7,"N",('Вводные данные'!BN321))</f>
        <v>N</v>
      </c>
      <c r="BP68" s="252" t="str">
        <f>IF(BP1&gt;'Вводные данные'!$F$7,"N",('Вводные данные'!BO321))</f>
        <v>N</v>
      </c>
      <c r="BQ68" s="252" t="str">
        <f>IF(BQ1&gt;'Вводные данные'!$F$7,"N",('Вводные данные'!BP321))</f>
        <v>N</v>
      </c>
      <c r="BR68" s="252" t="str">
        <f>IF(BR1&gt;'Вводные данные'!$F$7,"N",('Вводные данные'!BQ321))</f>
        <v>N</v>
      </c>
      <c r="BS68" s="252" t="str">
        <f>IF(BS1&gt;'Вводные данные'!$F$7,"N",('Вводные данные'!BR321))</f>
        <v>N</v>
      </c>
      <c r="BT68" s="252" t="str">
        <f>IF(BT1&gt;'Вводные данные'!$F$7,"N",('Вводные данные'!BS321))</f>
        <v>N</v>
      </c>
      <c r="BU68" s="252" t="str">
        <f>IF(BU1&gt;'Вводные данные'!$F$7,"N",('Вводные данные'!BT321))</f>
        <v>N</v>
      </c>
      <c r="BV68" s="252" t="str">
        <f>IF(BV1&gt;'Вводные данные'!$F$7,"N",('Вводные данные'!BU321))</f>
        <v>N</v>
      </c>
      <c r="BW68" s="252" t="str">
        <f>IF(BW1&gt;'Вводные данные'!$F$7,"N",('Вводные данные'!BV321))</f>
        <v>N</v>
      </c>
      <c r="BX68" s="252" t="str">
        <f>IF(BX1&gt;'Вводные данные'!$F$7,"N",('Вводные данные'!BW321))</f>
        <v>N</v>
      </c>
      <c r="BY68" s="252" t="str">
        <f>IF(BY1&gt;'Вводные данные'!$F$7,"N",('Вводные данные'!BX321))</f>
        <v>N</v>
      </c>
      <c r="BZ68" s="252" t="str">
        <f>IF(BZ1&gt;'Вводные данные'!$F$7,"N",('Вводные данные'!BY321))</f>
        <v>N</v>
      </c>
      <c r="CA68" s="252" t="str">
        <f>IF(CA1&gt;'Вводные данные'!$F$7,"N",('Вводные данные'!BZ321))</f>
        <v>N</v>
      </c>
      <c r="CB68" s="252" t="str">
        <f>IF(CB1&gt;'Вводные данные'!$F$7,"N",('Вводные данные'!CA321))</f>
        <v>N</v>
      </c>
      <c r="CC68" s="252" t="str">
        <f>IF(CC1&gt;'Вводные данные'!$F$7,"N",('Вводные данные'!CB321))</f>
        <v>N</v>
      </c>
      <c r="CD68" s="252" t="str">
        <f>IF(CD1&gt;'Вводные данные'!$F$7,"N",('Вводные данные'!CC321))</f>
        <v>N</v>
      </c>
      <c r="CE68" s="252" t="str">
        <f>IF(CE1&gt;'Вводные данные'!$F$7,"N",('Вводные данные'!CD321))</f>
        <v>N</v>
      </c>
      <c r="CF68" s="252" t="str">
        <f>IF(CF1&gt;'Вводные данные'!$F$7,"N",('Вводные данные'!CE321))</f>
        <v>N</v>
      </c>
      <c r="CG68" s="252" t="str">
        <f>IF(CG1&gt;'Вводные данные'!$F$7,"N",('Вводные данные'!CF321))</f>
        <v>N</v>
      </c>
      <c r="CH68" s="252" t="str">
        <f>IF(CH1&gt;'Вводные данные'!$F$7,"N",('Вводные данные'!CG321))</f>
        <v>N</v>
      </c>
      <c r="CI68" s="252" t="str">
        <f>IF(CI1&gt;'Вводные данные'!$F$7,"N",('Вводные данные'!CH321))</f>
        <v>N</v>
      </c>
      <c r="CJ68" s="252" t="str">
        <f>IF(CJ1&gt;'Вводные данные'!$F$7,"N",('Вводные данные'!CI321))</f>
        <v>N</v>
      </c>
      <c r="CK68" s="252" t="str">
        <f>IF(CK1&gt;'Вводные данные'!$F$7,"N",('Вводные данные'!CJ321))</f>
        <v>N</v>
      </c>
      <c r="CL68" s="252" t="str">
        <f>IF(CL1&gt;'Вводные данные'!$F$7,"N",('Вводные данные'!CK321))</f>
        <v>N</v>
      </c>
      <c r="CM68" s="252" t="str">
        <f>IF(CM1&gt;'Вводные данные'!$F$7,"N",('Вводные данные'!CL321))</f>
        <v>N</v>
      </c>
      <c r="CN68" s="252" t="str">
        <f>IF(CN1&gt;'Вводные данные'!$F$7,"N",('Вводные данные'!CM321))</f>
        <v>N</v>
      </c>
      <c r="CO68" s="252" t="str">
        <f>IF(CO1&gt;'Вводные данные'!$F$7,"N",('Вводные данные'!CN321))</f>
        <v>N</v>
      </c>
      <c r="CP68" s="252" t="str">
        <f>IF(CP1&gt;'Вводные данные'!$F$7,"N",('Вводные данные'!CO321))</f>
        <v>N</v>
      </c>
      <c r="CQ68" s="252" t="str">
        <f>IF(CQ1&gt;'Вводные данные'!$F$7,"N",('Вводные данные'!CP321))</f>
        <v>N</v>
      </c>
      <c r="CR68" s="252" t="str">
        <f>IF(CR1&gt;'Вводные данные'!$F$7,"N",('Вводные данные'!CQ321))</f>
        <v>N</v>
      </c>
      <c r="CS68" s="252" t="str">
        <f>IF(CS1&gt;'Вводные данные'!$F$7,"N",('Вводные данные'!CR321))</f>
        <v>N</v>
      </c>
      <c r="CT68" s="252" t="str">
        <f>IF(CT1&gt;'Вводные данные'!$F$7,"N",('Вводные данные'!CS321))</f>
        <v>N</v>
      </c>
      <c r="CU68" s="252" t="str">
        <f>IF(CU1&gt;'Вводные данные'!$F$7,"N",('Вводные данные'!CT321))</f>
        <v>N</v>
      </c>
      <c r="CV68" s="252" t="str">
        <f>IF(CV1&gt;'Вводные данные'!$F$7,"N",('Вводные данные'!CU321))</f>
        <v>N</v>
      </c>
      <c r="CW68" s="252" t="str">
        <f>IF(CW1&gt;'Вводные данные'!$F$7,"N",('Вводные данные'!CV321))</f>
        <v>N</v>
      </c>
      <c r="CX68" s="252" t="str">
        <f>IF(CX1&gt;'Вводные данные'!$F$7,"N",('Вводные данные'!CW321))</f>
        <v>N</v>
      </c>
      <c r="CY68" s="252" t="str">
        <f>IF(CY1&gt;'Вводные данные'!$F$7,"N",('Вводные данные'!CX321))</f>
        <v>N</v>
      </c>
      <c r="CZ68" s="252" t="str">
        <f>IF(CZ1&gt;'Вводные данные'!$F$7,"N",('Вводные данные'!CY321))</f>
        <v>N</v>
      </c>
      <c r="DA68" s="252" t="str">
        <f>IF(DA1&gt;'Вводные данные'!$F$7,"N",('Вводные данные'!CZ321))</f>
        <v>N</v>
      </c>
      <c r="DB68" s="252" t="str">
        <f>IF(DB1&gt;'Вводные данные'!$F$7,"N",('Вводные данные'!DA321))</f>
        <v>N</v>
      </c>
      <c r="DC68" s="252" t="str">
        <f>IF(DC1&gt;'Вводные данные'!$F$7,"N",('Вводные данные'!DB321))</f>
        <v>N</v>
      </c>
      <c r="DD68" s="252" t="str">
        <f>IF(DD1&gt;'Вводные данные'!$F$7,"N",('Вводные данные'!DC321))</f>
        <v>N</v>
      </c>
      <c r="DE68" s="252" t="str">
        <f>IF(DE1&gt;'Вводные данные'!$F$7,"N",('Вводные данные'!DD321))</f>
        <v>N</v>
      </c>
      <c r="DF68" s="252" t="str">
        <f>IF(DF1&gt;'Вводные данные'!$F$7,"N",('Вводные данные'!DE321))</f>
        <v>N</v>
      </c>
      <c r="DG68" s="252" t="str">
        <f>IF(DG1&gt;'Вводные данные'!$F$7,"N",('Вводные данные'!DF321))</f>
        <v>N</v>
      </c>
      <c r="DH68" s="252" t="str">
        <f>IF(DH1&gt;'Вводные данные'!$F$7,"N",('Вводные данные'!DG321))</f>
        <v>N</v>
      </c>
      <c r="DI68" s="252" t="str">
        <f>IF(DI1&gt;'Вводные данные'!$F$7,"N",('Вводные данные'!DH321))</f>
        <v>N</v>
      </c>
      <c r="DJ68" s="252" t="str">
        <f>IF(DJ1&gt;'Вводные данные'!$F$7,"N",('Вводные данные'!DI321))</f>
        <v>N</v>
      </c>
      <c r="DK68" s="252" t="str">
        <f>IF(DK1&gt;'Вводные данные'!$F$7,"N",('Вводные данные'!DJ321))</f>
        <v>N</v>
      </c>
      <c r="DL68" s="252" t="str">
        <f>IF(DL1&gt;'Вводные данные'!$F$7,"N",('Вводные данные'!DK321))</f>
        <v>N</v>
      </c>
      <c r="DM68" s="252" t="str">
        <f>IF(DM1&gt;'Вводные данные'!$F$7,"N",('Вводные данные'!DL321))</f>
        <v>N</v>
      </c>
      <c r="DN68" s="252" t="str">
        <f>IF(DN1&gt;'Вводные данные'!$F$7,"N",('Вводные данные'!DM321))</f>
        <v>N</v>
      </c>
      <c r="DO68" s="252" t="str">
        <f>IF(DO1&gt;'Вводные данные'!$F$7,"N",('Вводные данные'!DN321))</f>
        <v>N</v>
      </c>
      <c r="DP68" s="252" t="str">
        <f>IF(DP1&gt;'Вводные данные'!$F$7,"N",('Вводные данные'!DO321))</f>
        <v>N</v>
      </c>
      <c r="DQ68" s="252" t="str">
        <f>IF(DQ1&gt;'Вводные данные'!$F$7,"N",('Вводные данные'!DP321))</f>
        <v>N</v>
      </c>
      <c r="DR68" s="252" t="str">
        <f>IF(DR1&gt;'Вводные данные'!$F$7,"N",('Вводные данные'!DQ321))</f>
        <v>N</v>
      </c>
      <c r="DS68" s="252" t="str">
        <f>IF(DS1&gt;'Вводные данные'!$F$7,"N",('Вводные данные'!DR321))</f>
        <v>N</v>
      </c>
      <c r="DT68" s="252" t="str">
        <f>IF(DT1&gt;'Вводные данные'!$F$7,"N",('Вводные данные'!DS321))</f>
        <v>N</v>
      </c>
      <c r="DU68" s="252" t="str">
        <f>IF(DU1&gt;'Вводные данные'!$F$7,"N",('Вводные данные'!DT321))</f>
        <v>N</v>
      </c>
      <c r="DV68" s="252" t="str">
        <f>IF(DV1&gt;'Вводные данные'!$F$7,"N",('Вводные данные'!DU321))</f>
        <v>N</v>
      </c>
      <c r="DW68" s="252" t="str">
        <f>IF(DW1&gt;'Вводные данные'!$F$7,"N",('Вводные данные'!DV321))</f>
        <v>N</v>
      </c>
      <c r="DX68" s="252" t="str">
        <f>IF(DX1&gt;'Вводные данные'!$F$7,"N",('Вводные данные'!DW321))</f>
        <v>N</v>
      </c>
      <c r="DY68" s="252" t="str">
        <f>IF(DY1&gt;'Вводные данные'!$F$7,"N",('Вводные данные'!DX321))</f>
        <v>N</v>
      </c>
      <c r="DZ68" s="252" t="str">
        <f>IF(DZ1&gt;'Вводные данные'!$F$7,"N",('Вводные данные'!DY321))</f>
        <v>N</v>
      </c>
      <c r="EA68" s="252" t="str">
        <f>IF(EA1&gt;'Вводные данные'!$F$7,"N",('Вводные данные'!DZ321))</f>
        <v>N</v>
      </c>
      <c r="EB68" s="252" t="str">
        <f>IF(EB1&gt;'Вводные данные'!$F$7,"N",('Вводные данные'!EA321))</f>
        <v>N</v>
      </c>
      <c r="EC68" s="252" t="str">
        <f>IF(EC1&gt;'Вводные данные'!$F$7,"N",('Вводные данные'!EB321))</f>
        <v>N</v>
      </c>
      <c r="ED68" s="252" t="str">
        <f>IF(ED1&gt;'Вводные данные'!$F$7,"N",('Вводные данные'!EC321))</f>
        <v>N</v>
      </c>
      <c r="EE68" s="252" t="str">
        <f>IF(EE1&gt;'Вводные данные'!$F$7,"N",('Вводные данные'!ED321))</f>
        <v>N</v>
      </c>
      <c r="EF68" s="252" t="str">
        <f>IF(EF1&gt;'Вводные данные'!$F$7,"N",('Вводные данные'!EE321))</f>
        <v>N</v>
      </c>
      <c r="EG68" s="252" t="str">
        <f>IF(EG1&gt;'Вводные данные'!$F$7,"N",('Вводные данные'!EF321))</f>
        <v>N</v>
      </c>
      <c r="EH68" s="252" t="str">
        <f>IF(EH1&gt;'Вводные данные'!$F$7,"N",('Вводные данные'!EG321))</f>
        <v>N</v>
      </c>
      <c r="EI68" s="252" t="str">
        <f>IF(EI1&gt;'Вводные данные'!$F$7,"N",('Вводные данные'!EH321))</f>
        <v>N</v>
      </c>
      <c r="EJ68" s="252" t="str">
        <f>IF(EJ1&gt;'Вводные данные'!$F$7,"N",('Вводные данные'!EI321))</f>
        <v>N</v>
      </c>
      <c r="EK68" s="252" t="str">
        <f>IF(EK1&gt;'Вводные данные'!$F$7,"N",('Вводные данные'!EJ321))</f>
        <v>N</v>
      </c>
      <c r="EL68" s="252" t="str">
        <f>IF(EL1&gt;'Вводные данные'!$F$7,"N",('Вводные данные'!EK321))</f>
        <v>N</v>
      </c>
      <c r="EM68" s="252" t="str">
        <f>IF(EM1&gt;'Вводные данные'!$F$7,"N",('Вводные данные'!EL321))</f>
        <v>N</v>
      </c>
      <c r="EN68" s="252" t="str">
        <f>IF(EN1&gt;'Вводные данные'!$F$7,"N",('Вводные данные'!EM321))</f>
        <v>N</v>
      </c>
      <c r="EO68" s="252" t="str">
        <f>IF(EO1&gt;'Вводные данные'!$F$7,"N",('Вводные данные'!EN321))</f>
        <v>N</v>
      </c>
      <c r="EP68" s="252" t="str">
        <f>IF(EP1&gt;'Вводные данные'!$F$7,"N",('Вводные данные'!EO321))</f>
        <v>N</v>
      </c>
      <c r="EQ68" s="252" t="str">
        <f>IF(EQ1&gt;'Вводные данные'!$F$7,"N",('Вводные данные'!EP321))</f>
        <v>N</v>
      </c>
      <c r="ER68" s="252" t="str">
        <f>IF(ER1&gt;'Вводные данные'!$F$7,"N",('Вводные данные'!EQ321))</f>
        <v>N</v>
      </c>
      <c r="ES68" s="252" t="str">
        <f>IF(ES1&gt;'Вводные данные'!$F$7,"N",('Вводные данные'!ER321))</f>
        <v>N</v>
      </c>
      <c r="ET68" s="252" t="str">
        <f>IF(ET1&gt;'Вводные данные'!$F$7,"N",('Вводные данные'!ES321))</f>
        <v>N</v>
      </c>
      <c r="EU68" s="252" t="str">
        <f>IF(EU1&gt;'Вводные данные'!$F$7,"N",('Вводные данные'!ET321))</f>
        <v>N</v>
      </c>
      <c r="EV68" s="252" t="str">
        <f>IF(EV1&gt;'Вводные данные'!$F$7,"N",('Вводные данные'!EU321))</f>
        <v>N</v>
      </c>
      <c r="EW68" s="252" t="str">
        <f>IF(EW1&gt;'Вводные данные'!$F$7,"N",('Вводные данные'!EV321))</f>
        <v>N</v>
      </c>
    </row>
    <row r="69" spans="2:153" ht="15.75" x14ac:dyDescent="0.25">
      <c r="B69" s="276" t="s">
        <v>506</v>
      </c>
      <c r="C69" s="283">
        <f>SUM(D69:EW69)</f>
        <v>-600000</v>
      </c>
      <c r="D69" s="283">
        <f>D58-D63</f>
        <v>0</v>
      </c>
      <c r="E69" s="246">
        <f>IF(E1&gt;'Вводные данные'!$F$7,"N",(E58-E63))</f>
        <v>-2000</v>
      </c>
      <c r="F69" s="246">
        <f>IF(F1&gt;'Вводные данные'!$F$7,"N",(F58-F63))</f>
        <v>-26000</v>
      </c>
      <c r="G69" s="246">
        <f>IF(G1&gt;'Вводные данные'!$F$7,"N",(G58-G63))</f>
        <v>-180000</v>
      </c>
      <c r="H69" s="246">
        <f>IF(H1&gt;'Вводные данные'!$F$7,"N",(H58-H63))</f>
        <v>-130000</v>
      </c>
      <c r="I69" s="246">
        <f>IF(I1&gt;'Вводные данные'!$F$7,"N",(I58-I63))</f>
        <v>-82000</v>
      </c>
      <c r="J69" s="246">
        <f>IF(J1&gt;'Вводные данные'!$F$7,"N",(J58-J63))</f>
        <v>-80000</v>
      </c>
      <c r="K69" s="246">
        <f>IF(K1&gt;'Вводные данные'!$F$7,"N",(K58-K63))</f>
        <v>-100000</v>
      </c>
      <c r="L69" s="246">
        <f>IF(L1&gt;'Вводные данные'!$F$7,"N",(L58-L63))</f>
        <v>0</v>
      </c>
      <c r="M69" s="263">
        <f>IF(M1&gt;'Вводные данные'!$F$7,"N",(M58-M63))</f>
        <v>0</v>
      </c>
      <c r="N69" s="263">
        <f>IF(N1&gt;'Вводные данные'!$F$7,"N",(N58-N63))</f>
        <v>0</v>
      </c>
      <c r="O69" s="263">
        <f>IF(O1&gt;'Вводные данные'!$F$7,"N",(O58-O63))</f>
        <v>0</v>
      </c>
      <c r="P69" s="263">
        <f>IF(P1&gt;'Вводные данные'!$F$7,"N",(P58-P63))</f>
        <v>0</v>
      </c>
      <c r="Q69" s="263">
        <f>IF(Q1&gt;'Вводные данные'!$F$7,"N",(Q58-Q63))</f>
        <v>0</v>
      </c>
      <c r="R69" s="263">
        <f>IF(R1&gt;'Вводные данные'!$F$7,"N",(R58-R63))</f>
        <v>0</v>
      </c>
      <c r="S69" s="263">
        <f>IF(S1&gt;'Вводные данные'!$F$7,"N",(S58-S63))</f>
        <v>0</v>
      </c>
      <c r="T69" s="263">
        <f>IF(T1&gt;'Вводные данные'!$F$7,"N",(T58-T63))</f>
        <v>0</v>
      </c>
      <c r="U69" s="263">
        <f>IF(U1&gt;'Вводные данные'!$F$7,"N",(U58-U63))</f>
        <v>0</v>
      </c>
      <c r="V69" s="263">
        <f>IF(V1&gt;'Вводные данные'!$F$7,"N",(V58-V63))</f>
        <v>0</v>
      </c>
      <c r="W69" s="263">
        <f>IF(W1&gt;'Вводные данные'!$F$7,"N",(W58-W63))</f>
        <v>0</v>
      </c>
      <c r="X69" s="263" t="str">
        <f>IF(X1&gt;'Вводные данные'!$F$7,"N",(X58-X63))</f>
        <v>N</v>
      </c>
      <c r="Y69" s="263" t="str">
        <f>IF(Y1&gt;'Вводные данные'!$F$7,"N",(Y58-Y63))</f>
        <v>N</v>
      </c>
      <c r="Z69" s="263" t="str">
        <f>IF(Z1&gt;'Вводные данные'!$F$7,"N",(Z58-Z63))</f>
        <v>N</v>
      </c>
      <c r="AA69" s="263" t="str">
        <f>IF(AA1&gt;'Вводные данные'!$F$7,"N",(AA58-AA63))</f>
        <v>N</v>
      </c>
      <c r="AB69" s="263" t="str">
        <f>IF(AB1&gt;'Вводные данные'!$F$7,"N",(AB58-AB63))</f>
        <v>N</v>
      </c>
      <c r="AC69" s="263" t="str">
        <f>IF(AC1&gt;'Вводные данные'!$F$7,"N",(AC58-AC63))</f>
        <v>N</v>
      </c>
      <c r="AD69" s="263" t="str">
        <f>IF(AD1&gt;'Вводные данные'!$F$7,"N",(AD58-AD63))</f>
        <v>N</v>
      </c>
      <c r="AE69" s="263" t="str">
        <f>IF(AE1&gt;'Вводные данные'!$F$7,"N",(AE58-AE63))</f>
        <v>N</v>
      </c>
      <c r="AF69" s="263" t="str">
        <f>IF(AF1&gt;'Вводные данные'!$F$7,"N",(AF58-AF63))</f>
        <v>N</v>
      </c>
      <c r="AG69" s="263" t="str">
        <f>IF(AG1&gt;'Вводные данные'!$F$7,"N",(AG58-AG63))</f>
        <v>N</v>
      </c>
      <c r="AH69" s="263" t="str">
        <f>IF(AH1&gt;'Вводные данные'!$F$7,"N",(AH58-AH63))</f>
        <v>N</v>
      </c>
      <c r="AI69" s="263" t="str">
        <f>IF(AI1&gt;'Вводные данные'!$F$7,"N",(AI58-AI63))</f>
        <v>N</v>
      </c>
      <c r="AJ69" s="263" t="str">
        <f>IF(AJ1&gt;'Вводные данные'!$F$7,"N",(AJ58-AJ63))</f>
        <v>N</v>
      </c>
      <c r="AK69" s="263" t="str">
        <f>IF(AK1&gt;'Вводные данные'!$F$7,"N",(AK58-AK63))</f>
        <v>N</v>
      </c>
      <c r="AL69" s="263" t="str">
        <f>IF(AL1&gt;'Вводные данные'!$F$7,"N",(AL58-AL63))</f>
        <v>N</v>
      </c>
      <c r="AM69" s="263" t="str">
        <f>IF(AM1&gt;'Вводные данные'!$F$7,"N",(AM58-AM63))</f>
        <v>N</v>
      </c>
      <c r="AN69" s="263" t="str">
        <f>IF(AN1&gt;'Вводные данные'!$F$7,"N",(AN58-AN63))</f>
        <v>N</v>
      </c>
      <c r="AO69" s="263" t="str">
        <f>IF(AO1&gt;'Вводные данные'!$F$7,"N",(AO58-AO63))</f>
        <v>N</v>
      </c>
      <c r="AP69" s="263" t="str">
        <f>IF(AP1&gt;'Вводные данные'!$F$7,"N",(AP58-AP63))</f>
        <v>N</v>
      </c>
      <c r="AQ69" s="263" t="str">
        <f>IF(AQ1&gt;'Вводные данные'!$F$7,"N",(AQ58-AQ63))</f>
        <v>N</v>
      </c>
      <c r="AR69" s="263" t="str">
        <f>IF(AR1&gt;'Вводные данные'!$F$7,"N",(AR58-AR63))</f>
        <v>N</v>
      </c>
      <c r="AS69" s="263" t="str">
        <f>IF(AS1&gt;'Вводные данные'!$F$7,"N",(AS58-AS63))</f>
        <v>N</v>
      </c>
      <c r="AT69" s="263" t="str">
        <f>IF(AT1&gt;'Вводные данные'!$F$7,"N",(AT58-AT63))</f>
        <v>N</v>
      </c>
      <c r="AU69" s="263" t="str">
        <f>IF(AU1&gt;'Вводные данные'!$F$7,"N",(AU58-AU63))</f>
        <v>N</v>
      </c>
      <c r="AV69" s="263" t="str">
        <f>IF(AV1&gt;'Вводные данные'!$F$7,"N",(AV58-AV63))</f>
        <v>N</v>
      </c>
      <c r="AW69" s="263" t="str">
        <f>IF(AW1&gt;'Вводные данные'!$F$7,"N",(AW58-AW63))</f>
        <v>N</v>
      </c>
      <c r="AX69" s="263" t="str">
        <f>IF(AX1&gt;'Вводные данные'!$F$7,"N",(AX58-AX63))</f>
        <v>N</v>
      </c>
      <c r="AY69" s="263" t="str">
        <f>IF(AY1&gt;'Вводные данные'!$F$7,"N",(AY58-AY63))</f>
        <v>N</v>
      </c>
      <c r="AZ69" s="263" t="str">
        <f>IF(AZ1&gt;'Вводные данные'!$F$7,"N",(AZ58-AZ63))</f>
        <v>N</v>
      </c>
      <c r="BA69" s="263" t="str">
        <f>IF(BA1&gt;'Вводные данные'!$F$7,"N",(BA58-BA63))</f>
        <v>N</v>
      </c>
      <c r="BB69" s="263" t="str">
        <f>IF(BB1&gt;'Вводные данные'!$F$7,"N",(BB58-BB63))</f>
        <v>N</v>
      </c>
      <c r="BC69" s="263" t="str">
        <f>IF(BC1&gt;'Вводные данные'!$F$7,"N",(BC58-BC63))</f>
        <v>N</v>
      </c>
      <c r="BD69" s="263" t="str">
        <f>IF(BD1&gt;'Вводные данные'!$F$7,"N",(BD58-BD63))</f>
        <v>N</v>
      </c>
      <c r="BE69" s="263" t="str">
        <f>IF(BE1&gt;'Вводные данные'!$F$7,"N",(BE58-BE63))</f>
        <v>N</v>
      </c>
      <c r="BF69" s="263" t="str">
        <f>IF(BF1&gt;'Вводные данные'!$F$7,"N",(BF58-BF63))</f>
        <v>N</v>
      </c>
      <c r="BG69" s="263" t="str">
        <f>IF(BG1&gt;'Вводные данные'!$F$7,"N",(BG58-BG63))</f>
        <v>N</v>
      </c>
      <c r="BH69" s="263" t="str">
        <f>IF(BH1&gt;'Вводные данные'!$F$7,"N",(BH58-BH63))</f>
        <v>N</v>
      </c>
      <c r="BI69" s="263" t="str">
        <f>IF(BI1&gt;'Вводные данные'!$F$7,"N",(BI58-BI63))</f>
        <v>N</v>
      </c>
      <c r="BJ69" s="263" t="str">
        <f>IF(BJ1&gt;'Вводные данные'!$F$7,"N",(BJ58-BJ63))</f>
        <v>N</v>
      </c>
      <c r="BK69" s="263" t="str">
        <f>IF(BK1&gt;'Вводные данные'!$F$7,"N",(BK58-BK63))</f>
        <v>N</v>
      </c>
      <c r="BL69" s="263" t="str">
        <f>IF(BL1&gt;'Вводные данные'!$F$7,"N",(BL58-BL63))</f>
        <v>N</v>
      </c>
      <c r="BM69" s="263" t="str">
        <f>IF(BM1&gt;'Вводные данные'!$F$7,"N",(BM58-BM63))</f>
        <v>N</v>
      </c>
      <c r="BN69" s="263" t="str">
        <f>IF(BN1&gt;'Вводные данные'!$F$7,"N",(BN58-BN63))</f>
        <v>N</v>
      </c>
      <c r="BO69" s="263" t="str">
        <f>IF(BO1&gt;'Вводные данные'!$F$7,"N",(BO58-BO63))</f>
        <v>N</v>
      </c>
      <c r="BP69" s="263" t="str">
        <f>IF(BP1&gt;'Вводные данные'!$F$7,"N",(BP58-BP63))</f>
        <v>N</v>
      </c>
      <c r="BQ69" s="263" t="str">
        <f>IF(BQ1&gt;'Вводные данные'!$F$7,"N",(BQ58-BQ63))</f>
        <v>N</v>
      </c>
      <c r="BR69" s="263" t="str">
        <f>IF(BR1&gt;'Вводные данные'!$F$7,"N",(BR58-BR63))</f>
        <v>N</v>
      </c>
      <c r="BS69" s="263" t="str">
        <f>IF(BS1&gt;'Вводные данные'!$F$7,"N",(BS58-BS63))</f>
        <v>N</v>
      </c>
      <c r="BT69" s="263" t="str">
        <f>IF(BT1&gt;'Вводные данные'!$F$7,"N",(BT58-BT63))</f>
        <v>N</v>
      </c>
      <c r="BU69" s="263" t="str">
        <f>IF(BU1&gt;'Вводные данные'!$F$7,"N",(BU58-BU63))</f>
        <v>N</v>
      </c>
      <c r="BV69" s="263" t="str">
        <f>IF(BV1&gt;'Вводные данные'!$F$7,"N",(BV58-BV63))</f>
        <v>N</v>
      </c>
      <c r="BW69" s="263" t="str">
        <f>IF(BW1&gt;'Вводные данные'!$F$7,"N",(BW58-BW63))</f>
        <v>N</v>
      </c>
      <c r="BX69" s="263" t="str">
        <f>IF(BX1&gt;'Вводные данные'!$F$7,"N",(BX58-BX63))</f>
        <v>N</v>
      </c>
      <c r="BY69" s="263" t="str">
        <f>IF(BY1&gt;'Вводные данные'!$F$7,"N",(BY58-BY63))</f>
        <v>N</v>
      </c>
      <c r="BZ69" s="263" t="str">
        <f>IF(BZ1&gt;'Вводные данные'!$F$7,"N",(BZ58-BZ63))</f>
        <v>N</v>
      </c>
      <c r="CA69" s="263" t="str">
        <f>IF(CA1&gt;'Вводные данные'!$F$7,"N",(CA58-CA63))</f>
        <v>N</v>
      </c>
      <c r="CB69" s="263" t="str">
        <f>IF(CB1&gt;'Вводные данные'!$F$7,"N",(CB58-CB63))</f>
        <v>N</v>
      </c>
      <c r="CC69" s="263" t="str">
        <f>IF(CC1&gt;'Вводные данные'!$F$7,"N",(CC58-CC63))</f>
        <v>N</v>
      </c>
      <c r="CD69" s="263" t="str">
        <f>IF(CD1&gt;'Вводные данные'!$F$7,"N",(CD58-CD63))</f>
        <v>N</v>
      </c>
      <c r="CE69" s="263" t="str">
        <f>IF(CE1&gt;'Вводные данные'!$F$7,"N",(CE58-CE63))</f>
        <v>N</v>
      </c>
      <c r="CF69" s="263" t="str">
        <f>IF(CF1&gt;'Вводные данные'!$F$7,"N",(CF58-CF63))</f>
        <v>N</v>
      </c>
      <c r="CG69" s="263" t="str">
        <f>IF(CG1&gt;'Вводные данные'!$F$7,"N",(CG58-CG63))</f>
        <v>N</v>
      </c>
      <c r="CH69" s="263" t="str">
        <f>IF(CH1&gt;'Вводные данные'!$F$7,"N",(CH58-CH63))</f>
        <v>N</v>
      </c>
      <c r="CI69" s="263" t="str">
        <f>IF(CI1&gt;'Вводные данные'!$F$7,"N",(CI58-CI63))</f>
        <v>N</v>
      </c>
      <c r="CJ69" s="263" t="str">
        <f>IF(CJ1&gt;'Вводные данные'!$F$7,"N",(CJ58-CJ63))</f>
        <v>N</v>
      </c>
      <c r="CK69" s="263" t="str">
        <f>IF(CK1&gt;'Вводные данные'!$F$7,"N",(CK58-CK63))</f>
        <v>N</v>
      </c>
      <c r="CL69" s="263" t="str">
        <f>IF(CL1&gt;'Вводные данные'!$F$7,"N",(CL58-CL63))</f>
        <v>N</v>
      </c>
      <c r="CM69" s="263" t="str">
        <f>IF(CM1&gt;'Вводные данные'!$F$7,"N",(CM58-CM63))</f>
        <v>N</v>
      </c>
      <c r="CN69" s="263" t="str">
        <f>IF(CN1&gt;'Вводные данные'!$F$7,"N",(CN58-CN63))</f>
        <v>N</v>
      </c>
      <c r="CO69" s="263" t="str">
        <f>IF(CO1&gt;'Вводные данные'!$F$7,"N",(CO58-CO63))</f>
        <v>N</v>
      </c>
      <c r="CP69" s="263" t="str">
        <f>IF(CP1&gt;'Вводные данные'!$F$7,"N",(CP58-CP63))</f>
        <v>N</v>
      </c>
      <c r="CQ69" s="263" t="str">
        <f>IF(CQ1&gt;'Вводные данные'!$F$7,"N",(CQ58-CQ63))</f>
        <v>N</v>
      </c>
      <c r="CR69" s="263" t="str">
        <f>IF(CR1&gt;'Вводные данные'!$F$7,"N",(CR58-CR63))</f>
        <v>N</v>
      </c>
      <c r="CS69" s="263" t="str">
        <f>IF(CS1&gt;'Вводные данные'!$F$7,"N",(CS58-CS63))</f>
        <v>N</v>
      </c>
      <c r="CT69" s="263" t="str">
        <f>IF(CT1&gt;'Вводные данные'!$F$7,"N",(CT58-CT63))</f>
        <v>N</v>
      </c>
      <c r="CU69" s="263" t="str">
        <f>IF(CU1&gt;'Вводные данные'!$F$7,"N",(CU58-CU63))</f>
        <v>N</v>
      </c>
      <c r="CV69" s="263" t="str">
        <f>IF(CV1&gt;'Вводные данные'!$F$7,"N",(CV58-CV63))</f>
        <v>N</v>
      </c>
      <c r="CW69" s="263" t="str">
        <f>IF(CW1&gt;'Вводные данные'!$F$7,"N",(CW58-CW63))</f>
        <v>N</v>
      </c>
      <c r="CX69" s="263" t="str">
        <f>IF(CX1&gt;'Вводные данные'!$F$7,"N",(CX58-CX63))</f>
        <v>N</v>
      </c>
      <c r="CY69" s="263" t="str">
        <f>IF(CY1&gt;'Вводные данные'!$F$7,"N",(CY58-CY63))</f>
        <v>N</v>
      </c>
      <c r="CZ69" s="263" t="str">
        <f>IF(CZ1&gt;'Вводные данные'!$F$7,"N",(CZ58-CZ63))</f>
        <v>N</v>
      </c>
      <c r="DA69" s="263" t="str">
        <f>IF(DA1&gt;'Вводные данные'!$F$7,"N",(DA58-DA63))</f>
        <v>N</v>
      </c>
      <c r="DB69" s="263" t="str">
        <f>IF(DB1&gt;'Вводные данные'!$F$7,"N",(DB58-DB63))</f>
        <v>N</v>
      </c>
      <c r="DC69" s="263" t="str">
        <f>IF(DC1&gt;'Вводные данные'!$F$7,"N",(DC58-DC63))</f>
        <v>N</v>
      </c>
      <c r="DD69" s="263" t="str">
        <f>IF(DD1&gt;'Вводные данные'!$F$7,"N",(DD58-DD63))</f>
        <v>N</v>
      </c>
      <c r="DE69" s="263" t="str">
        <f>IF(DE1&gt;'Вводные данные'!$F$7,"N",(DE58-DE63))</f>
        <v>N</v>
      </c>
      <c r="DF69" s="263" t="str">
        <f>IF(DF1&gt;'Вводные данные'!$F$7,"N",(DF58-DF63))</f>
        <v>N</v>
      </c>
      <c r="DG69" s="263" t="str">
        <f>IF(DG1&gt;'Вводные данные'!$F$7,"N",(DG58-DG63))</f>
        <v>N</v>
      </c>
      <c r="DH69" s="263" t="str">
        <f>IF(DH1&gt;'Вводные данные'!$F$7,"N",(DH58-DH63))</f>
        <v>N</v>
      </c>
      <c r="DI69" s="263" t="str">
        <f>IF(DI1&gt;'Вводные данные'!$F$7,"N",(DI58-DI63))</f>
        <v>N</v>
      </c>
      <c r="DJ69" s="263" t="str">
        <f>IF(DJ1&gt;'Вводные данные'!$F$7,"N",(DJ58-DJ63))</f>
        <v>N</v>
      </c>
      <c r="DK69" s="263" t="str">
        <f>IF(DK1&gt;'Вводные данные'!$F$7,"N",(DK58-DK63))</f>
        <v>N</v>
      </c>
      <c r="DL69" s="263" t="str">
        <f>IF(DL1&gt;'Вводные данные'!$F$7,"N",(DL58-DL63))</f>
        <v>N</v>
      </c>
      <c r="DM69" s="263" t="str">
        <f>IF(DM1&gt;'Вводные данные'!$F$7,"N",(DM58-DM63))</f>
        <v>N</v>
      </c>
      <c r="DN69" s="263" t="str">
        <f>IF(DN1&gt;'Вводные данные'!$F$7,"N",(DN58-DN63))</f>
        <v>N</v>
      </c>
      <c r="DO69" s="263" t="str">
        <f>IF(DO1&gt;'Вводные данные'!$F$7,"N",(DO58-DO63))</f>
        <v>N</v>
      </c>
      <c r="DP69" s="263" t="str">
        <f>IF(DP1&gt;'Вводные данные'!$F$7,"N",(DP58-DP63))</f>
        <v>N</v>
      </c>
      <c r="DQ69" s="263" t="str">
        <f>IF(DQ1&gt;'Вводные данные'!$F$7,"N",(DQ58-DQ63))</f>
        <v>N</v>
      </c>
      <c r="DR69" s="263" t="str">
        <f>IF(DR1&gt;'Вводные данные'!$F$7,"N",(DR58-DR63))</f>
        <v>N</v>
      </c>
      <c r="DS69" s="263" t="str">
        <f>IF(DS1&gt;'Вводные данные'!$F$7,"N",(DS58-DS63))</f>
        <v>N</v>
      </c>
      <c r="DT69" s="263" t="str">
        <f>IF(DT1&gt;'Вводные данные'!$F$7,"N",(DT58-DT63))</f>
        <v>N</v>
      </c>
      <c r="DU69" s="263" t="str">
        <f>IF(DU1&gt;'Вводные данные'!$F$7,"N",(DU58-DU63))</f>
        <v>N</v>
      </c>
      <c r="DV69" s="263" t="str">
        <f>IF(DV1&gt;'Вводные данные'!$F$7,"N",(DV58-DV63))</f>
        <v>N</v>
      </c>
      <c r="DW69" s="263" t="str">
        <f>IF(DW1&gt;'Вводные данные'!$F$7,"N",(DW58-DW63))</f>
        <v>N</v>
      </c>
      <c r="DX69" s="263" t="str">
        <f>IF(DX1&gt;'Вводные данные'!$F$7,"N",(DX58-DX63))</f>
        <v>N</v>
      </c>
      <c r="DY69" s="263" t="str">
        <f>IF(DY1&gt;'Вводные данные'!$F$7,"N",(DY58-DY63))</f>
        <v>N</v>
      </c>
      <c r="DZ69" s="263" t="str">
        <f>IF(DZ1&gt;'Вводные данные'!$F$7,"N",(DZ58-DZ63))</f>
        <v>N</v>
      </c>
      <c r="EA69" s="263" t="str">
        <f>IF(EA1&gt;'Вводные данные'!$F$7,"N",(EA58-EA63))</f>
        <v>N</v>
      </c>
      <c r="EB69" s="263" t="str">
        <f>IF(EB1&gt;'Вводные данные'!$F$7,"N",(EB58-EB63))</f>
        <v>N</v>
      </c>
      <c r="EC69" s="263" t="str">
        <f>IF(EC1&gt;'Вводные данные'!$F$7,"N",(EC58-EC63))</f>
        <v>N</v>
      </c>
      <c r="ED69" s="263" t="str">
        <f>IF(ED1&gt;'Вводные данные'!$F$7,"N",(ED58-ED63))</f>
        <v>N</v>
      </c>
      <c r="EE69" s="263" t="str">
        <f>IF(EE1&gt;'Вводные данные'!$F$7,"N",(EE58-EE63))</f>
        <v>N</v>
      </c>
      <c r="EF69" s="263" t="str">
        <f>IF(EF1&gt;'Вводные данные'!$F$7,"N",(EF58-EF63))</f>
        <v>N</v>
      </c>
      <c r="EG69" s="263" t="str">
        <f>IF(EG1&gt;'Вводные данные'!$F$7,"N",(EG58-EG63))</f>
        <v>N</v>
      </c>
      <c r="EH69" s="263" t="str">
        <f>IF(EH1&gt;'Вводные данные'!$F$7,"N",(EH58-EH63))</f>
        <v>N</v>
      </c>
      <c r="EI69" s="263" t="str">
        <f>IF(EI1&gt;'Вводные данные'!$F$7,"N",(EI58-EI63))</f>
        <v>N</v>
      </c>
      <c r="EJ69" s="263" t="str">
        <f>IF(EJ1&gt;'Вводные данные'!$F$7,"N",(EJ58-EJ63))</f>
        <v>N</v>
      </c>
      <c r="EK69" s="263" t="str">
        <f>IF(EK1&gt;'Вводные данные'!$F$7,"N",(EK58-EK63))</f>
        <v>N</v>
      </c>
      <c r="EL69" s="263" t="str">
        <f>IF(EL1&gt;'Вводные данные'!$F$7,"N",(EL58-EL63))</f>
        <v>N</v>
      </c>
      <c r="EM69" s="263" t="str">
        <f>IF(EM1&gt;'Вводные данные'!$F$7,"N",(EM58-EM63))</f>
        <v>N</v>
      </c>
      <c r="EN69" s="263" t="str">
        <f>IF(EN1&gt;'Вводные данные'!$F$7,"N",(EN58-EN63))</f>
        <v>N</v>
      </c>
      <c r="EO69" s="263" t="str">
        <f>IF(EO1&gt;'Вводные данные'!$F$7,"N",(EO58-EO63))</f>
        <v>N</v>
      </c>
      <c r="EP69" s="263" t="str">
        <f>IF(EP1&gt;'Вводные данные'!$F$7,"N",(EP58-EP63))</f>
        <v>N</v>
      </c>
      <c r="EQ69" s="263" t="str">
        <f>IF(EQ1&gt;'Вводные данные'!$F$7,"N",(EQ58-EQ63))</f>
        <v>N</v>
      </c>
      <c r="ER69" s="263" t="str">
        <f>IF(ER1&gt;'Вводные данные'!$F$7,"N",(ER58-ER63))</f>
        <v>N</v>
      </c>
      <c r="ES69" s="263" t="str">
        <f>IF(ES1&gt;'Вводные данные'!$F$7,"N",(ES58-ES63))</f>
        <v>N</v>
      </c>
      <c r="ET69" s="263" t="str">
        <f>IF(ET1&gt;'Вводные данные'!$F$7,"N",(ET58-ET63))</f>
        <v>N</v>
      </c>
      <c r="EU69" s="263" t="str">
        <f>IF(EU1&gt;'Вводные данные'!$F$7,"N",(EU58-EU63))</f>
        <v>N</v>
      </c>
      <c r="EV69" s="263" t="str">
        <f>IF(EV1&gt;'Вводные данные'!$F$7,"N",(EV58-EV63))</f>
        <v>N</v>
      </c>
      <c r="EW69" s="263" t="str">
        <f>IF(EW1&gt;'Вводные данные'!$F$7,"N",(EW58-EW63))</f>
        <v>N</v>
      </c>
    </row>
    <row r="70" spans="2:153" s="370" customFormat="1" ht="18.75" x14ac:dyDescent="0.3">
      <c r="B70" s="368" t="s">
        <v>178</v>
      </c>
      <c r="C70" s="369">
        <f t="shared" si="5"/>
        <v>0</v>
      </c>
      <c r="D70" s="369"/>
      <c r="E70" s="369" t="str">
        <f>IF(E1&gt;'Вводные данные'!$F$7,"N","")</f>
        <v/>
      </c>
      <c r="F70" s="369" t="str">
        <f>IF(F1&gt;'Вводные данные'!$F$7,"N","")</f>
        <v/>
      </c>
      <c r="G70" s="369" t="str">
        <f>IF(G1&gt;'Вводные данные'!$F$7,"N","")</f>
        <v/>
      </c>
      <c r="H70" s="369" t="str">
        <f>IF(H1&gt;'Вводные данные'!$F$7,"N","")</f>
        <v/>
      </c>
      <c r="I70" s="369" t="str">
        <f>IF(I1&gt;'Вводные данные'!$F$7,"N","")</f>
        <v/>
      </c>
      <c r="J70" s="369" t="str">
        <f>IF(J1&gt;'Вводные данные'!$F$7,"N","")</f>
        <v/>
      </c>
      <c r="K70" s="369" t="str">
        <f>IF(K1&gt;'Вводные данные'!$F$7,"N","")</f>
        <v/>
      </c>
      <c r="L70" s="369" t="str">
        <f>IF(L1&gt;'Вводные данные'!$F$7,"N","")</f>
        <v/>
      </c>
      <c r="M70" s="369" t="str">
        <f>IF(M1&gt;'Вводные данные'!$F$7,"N","")</f>
        <v/>
      </c>
      <c r="N70" s="369" t="str">
        <f>IF(N1&gt;'Вводные данные'!$F$7,"N","")</f>
        <v/>
      </c>
      <c r="O70" s="369" t="str">
        <f>IF(O1&gt;'Вводные данные'!$F$7,"N","")</f>
        <v/>
      </c>
      <c r="P70" s="369" t="str">
        <f>IF(P1&gt;'Вводные данные'!$F$7,"N","")</f>
        <v/>
      </c>
      <c r="Q70" s="369" t="str">
        <f>IF(Q1&gt;'Вводные данные'!$F$7,"N","")</f>
        <v/>
      </c>
      <c r="R70" s="369" t="str">
        <f>IF(R1&gt;'Вводные данные'!$F$7,"N","")</f>
        <v/>
      </c>
      <c r="S70" s="369" t="str">
        <f>IF(S1&gt;'Вводные данные'!$F$7,"N","")</f>
        <v/>
      </c>
      <c r="T70" s="369" t="str">
        <f>IF(T1&gt;'Вводные данные'!$F$7,"N","")</f>
        <v/>
      </c>
      <c r="U70" s="369" t="str">
        <f>IF(U1&gt;'Вводные данные'!$F$7,"N","")</f>
        <v/>
      </c>
      <c r="V70" s="369" t="str">
        <f>IF(V1&gt;'Вводные данные'!$F$7,"N","")</f>
        <v/>
      </c>
      <c r="W70" s="369" t="str">
        <f>IF(W1&gt;'Вводные данные'!$F$7,"N","")</f>
        <v/>
      </c>
      <c r="X70" s="369" t="str">
        <f>IF(X1&gt;'Вводные данные'!$F$7,"N","")</f>
        <v>N</v>
      </c>
      <c r="Y70" s="369" t="str">
        <f>IF(Y1&gt;'Вводные данные'!$F$7,"N","")</f>
        <v>N</v>
      </c>
      <c r="Z70" s="369" t="str">
        <f>IF(Z1&gt;'Вводные данные'!$F$7,"N","")</f>
        <v>N</v>
      </c>
      <c r="AA70" s="369" t="str">
        <f>IF(AA1&gt;'Вводные данные'!$F$7,"N","")</f>
        <v>N</v>
      </c>
      <c r="AB70" s="369" t="str">
        <f>IF(AB1&gt;'Вводные данные'!$F$7,"N","")</f>
        <v>N</v>
      </c>
      <c r="AC70" s="369" t="str">
        <f>IF(AC1&gt;'Вводные данные'!$F$7,"N","")</f>
        <v>N</v>
      </c>
      <c r="AD70" s="369" t="str">
        <f>IF(AD1&gt;'Вводные данные'!$F$7,"N","")</f>
        <v>N</v>
      </c>
      <c r="AE70" s="369" t="str">
        <f>IF(AE1&gt;'Вводные данные'!$F$7,"N","")</f>
        <v>N</v>
      </c>
      <c r="AF70" s="369" t="str">
        <f>IF(AF1&gt;'Вводные данные'!$F$7,"N","")</f>
        <v>N</v>
      </c>
      <c r="AG70" s="369" t="str">
        <f>IF(AG1&gt;'Вводные данные'!$F$7,"N","")</f>
        <v>N</v>
      </c>
      <c r="AH70" s="369" t="str">
        <f>IF(AH1&gt;'Вводные данные'!$F$7,"N","")</f>
        <v>N</v>
      </c>
      <c r="AI70" s="369" t="str">
        <f>IF(AI1&gt;'Вводные данные'!$F$7,"N","")</f>
        <v>N</v>
      </c>
      <c r="AJ70" s="369" t="str">
        <f>IF(AJ1&gt;'Вводные данные'!$F$7,"N","")</f>
        <v>N</v>
      </c>
      <c r="AK70" s="369" t="str">
        <f>IF(AK1&gt;'Вводные данные'!$F$7,"N","")</f>
        <v>N</v>
      </c>
      <c r="AL70" s="369" t="str">
        <f>IF(AL1&gt;'Вводные данные'!$F$7,"N","")</f>
        <v>N</v>
      </c>
      <c r="AM70" s="369" t="str">
        <f>IF(AM1&gt;'Вводные данные'!$F$7,"N","")</f>
        <v>N</v>
      </c>
      <c r="AN70" s="369" t="str">
        <f>IF(AN1&gt;'Вводные данные'!$F$7,"N","")</f>
        <v>N</v>
      </c>
      <c r="AO70" s="369" t="str">
        <f>IF(AO1&gt;'Вводные данные'!$F$7,"N","")</f>
        <v>N</v>
      </c>
      <c r="AP70" s="369" t="str">
        <f>IF(AP1&gt;'Вводные данные'!$F$7,"N","")</f>
        <v>N</v>
      </c>
      <c r="AQ70" s="369" t="str">
        <f>IF(AQ1&gt;'Вводные данные'!$F$7,"N","")</f>
        <v>N</v>
      </c>
      <c r="AR70" s="369" t="str">
        <f>IF(AR1&gt;'Вводные данные'!$F$7,"N","")</f>
        <v>N</v>
      </c>
      <c r="AS70" s="369" t="str">
        <f>IF(AS1&gt;'Вводные данные'!$F$7,"N","")</f>
        <v>N</v>
      </c>
      <c r="AT70" s="369" t="str">
        <f>IF(AT1&gt;'Вводные данные'!$F$7,"N","")</f>
        <v>N</v>
      </c>
      <c r="AU70" s="369" t="str">
        <f>IF(AU1&gt;'Вводные данные'!$F$7,"N","")</f>
        <v>N</v>
      </c>
      <c r="AV70" s="369" t="str">
        <f>IF(AV1&gt;'Вводные данные'!$F$7,"N","")</f>
        <v>N</v>
      </c>
      <c r="AW70" s="369" t="str">
        <f>IF(AW1&gt;'Вводные данные'!$F$7,"N","")</f>
        <v>N</v>
      </c>
      <c r="AX70" s="369" t="str">
        <f>IF(AX1&gt;'Вводные данные'!$F$7,"N","")</f>
        <v>N</v>
      </c>
      <c r="AY70" s="369" t="str">
        <f>IF(AY1&gt;'Вводные данные'!$F$7,"N","")</f>
        <v>N</v>
      </c>
      <c r="AZ70" s="369" t="str">
        <f>IF(AZ1&gt;'Вводные данные'!$F$7,"N","")</f>
        <v>N</v>
      </c>
      <c r="BA70" s="369" t="str">
        <f>IF(BA1&gt;'Вводные данные'!$F$7,"N","")</f>
        <v>N</v>
      </c>
      <c r="BB70" s="369" t="str">
        <f>IF(BB1&gt;'Вводные данные'!$F$7,"N","")</f>
        <v>N</v>
      </c>
      <c r="BC70" s="369" t="str">
        <f>IF(BC1&gt;'Вводные данные'!$F$7,"N","")</f>
        <v>N</v>
      </c>
      <c r="BD70" s="369" t="str">
        <f>IF(BD1&gt;'Вводные данные'!$F$7,"N","")</f>
        <v>N</v>
      </c>
      <c r="BE70" s="369" t="str">
        <f>IF(BE1&gt;'Вводные данные'!$F$7,"N","")</f>
        <v>N</v>
      </c>
      <c r="BF70" s="369" t="str">
        <f>IF(BF1&gt;'Вводные данные'!$F$7,"N","")</f>
        <v>N</v>
      </c>
      <c r="BG70" s="369" t="str">
        <f>IF(BG1&gt;'Вводные данные'!$F$7,"N","")</f>
        <v>N</v>
      </c>
      <c r="BH70" s="369" t="str">
        <f>IF(BH1&gt;'Вводные данные'!$F$7,"N","")</f>
        <v>N</v>
      </c>
      <c r="BI70" s="369" t="str">
        <f>IF(BI1&gt;'Вводные данные'!$F$7,"N","")</f>
        <v>N</v>
      </c>
      <c r="BJ70" s="369" t="str">
        <f>IF(BJ1&gt;'Вводные данные'!$F$7,"N","")</f>
        <v>N</v>
      </c>
      <c r="BK70" s="369" t="str">
        <f>IF(BK1&gt;'Вводные данные'!$F$7,"N","")</f>
        <v>N</v>
      </c>
      <c r="BL70" s="369" t="str">
        <f>IF(BL1&gt;'Вводные данные'!$F$7,"N","")</f>
        <v>N</v>
      </c>
      <c r="BM70" s="369" t="str">
        <f>IF(BM1&gt;'Вводные данные'!$F$7,"N","")</f>
        <v>N</v>
      </c>
      <c r="BN70" s="369" t="str">
        <f>IF(BN1&gt;'Вводные данные'!$F$7,"N","")</f>
        <v>N</v>
      </c>
      <c r="BO70" s="369" t="str">
        <f>IF(BO1&gt;'Вводные данные'!$F$7,"N","")</f>
        <v>N</v>
      </c>
      <c r="BP70" s="369" t="str">
        <f>IF(BP1&gt;'Вводные данные'!$F$7,"N","")</f>
        <v>N</v>
      </c>
      <c r="BQ70" s="369" t="str">
        <f>IF(BQ1&gt;'Вводные данные'!$F$7,"N","")</f>
        <v>N</v>
      </c>
      <c r="BR70" s="369" t="str">
        <f>IF(BR1&gt;'Вводные данные'!$F$7,"N","")</f>
        <v>N</v>
      </c>
      <c r="BS70" s="369" t="str">
        <f>IF(BS1&gt;'Вводные данные'!$F$7,"N","")</f>
        <v>N</v>
      </c>
      <c r="BT70" s="369" t="str">
        <f>IF(BT1&gt;'Вводные данные'!$F$7,"N","")</f>
        <v>N</v>
      </c>
      <c r="BU70" s="369" t="str">
        <f>IF(BU1&gt;'Вводные данные'!$F$7,"N","")</f>
        <v>N</v>
      </c>
      <c r="BV70" s="369" t="str">
        <f>IF(BV1&gt;'Вводные данные'!$F$7,"N","")</f>
        <v>N</v>
      </c>
      <c r="BW70" s="369" t="str">
        <f>IF(BW1&gt;'Вводные данные'!$F$7,"N","")</f>
        <v>N</v>
      </c>
      <c r="BX70" s="369" t="str">
        <f>IF(BX1&gt;'Вводные данные'!$F$7,"N","")</f>
        <v>N</v>
      </c>
      <c r="BY70" s="369" t="str">
        <f>IF(BY1&gt;'Вводные данные'!$F$7,"N","")</f>
        <v>N</v>
      </c>
      <c r="BZ70" s="369" t="str">
        <f>IF(BZ1&gt;'Вводные данные'!$F$7,"N","")</f>
        <v>N</v>
      </c>
      <c r="CA70" s="369" t="str">
        <f>IF(CA1&gt;'Вводные данные'!$F$7,"N","")</f>
        <v>N</v>
      </c>
      <c r="CB70" s="369" t="str">
        <f>IF(CB1&gt;'Вводные данные'!$F$7,"N","")</f>
        <v>N</v>
      </c>
      <c r="CC70" s="369" t="str">
        <f>IF(CC1&gt;'Вводные данные'!$F$7,"N","")</f>
        <v>N</v>
      </c>
      <c r="CD70" s="369" t="str">
        <f>IF(CD1&gt;'Вводные данные'!$F$7,"N","")</f>
        <v>N</v>
      </c>
      <c r="CE70" s="369" t="str">
        <f>IF(CE1&gt;'Вводные данные'!$F$7,"N","")</f>
        <v>N</v>
      </c>
      <c r="CF70" s="369" t="str">
        <f>IF(CF1&gt;'Вводные данные'!$F$7,"N","")</f>
        <v>N</v>
      </c>
      <c r="CG70" s="369" t="str">
        <f>IF(CG1&gt;'Вводные данные'!$F$7,"N","")</f>
        <v>N</v>
      </c>
      <c r="CH70" s="369" t="str">
        <f>IF(CH1&gt;'Вводные данные'!$F$7,"N","")</f>
        <v>N</v>
      </c>
      <c r="CI70" s="369" t="str">
        <f>IF(CI1&gt;'Вводные данные'!$F$7,"N","")</f>
        <v>N</v>
      </c>
      <c r="CJ70" s="369" t="str">
        <f>IF(CJ1&gt;'Вводные данные'!$F$7,"N","")</f>
        <v>N</v>
      </c>
      <c r="CK70" s="369" t="str">
        <f>IF(CK1&gt;'Вводные данные'!$F$7,"N","")</f>
        <v>N</v>
      </c>
      <c r="CL70" s="369" t="str">
        <f>IF(CL1&gt;'Вводные данные'!$F$7,"N","")</f>
        <v>N</v>
      </c>
      <c r="CM70" s="369" t="str">
        <f>IF(CM1&gt;'Вводные данные'!$F$7,"N","")</f>
        <v>N</v>
      </c>
      <c r="CN70" s="369" t="str">
        <f>IF(CN1&gt;'Вводные данные'!$F$7,"N","")</f>
        <v>N</v>
      </c>
      <c r="CO70" s="369" t="str">
        <f>IF(CO1&gt;'Вводные данные'!$F$7,"N","")</f>
        <v>N</v>
      </c>
      <c r="CP70" s="369" t="str">
        <f>IF(CP1&gt;'Вводные данные'!$F$7,"N","")</f>
        <v>N</v>
      </c>
      <c r="CQ70" s="369" t="str">
        <f>IF(CQ1&gt;'Вводные данные'!$F$7,"N","")</f>
        <v>N</v>
      </c>
      <c r="CR70" s="369" t="str">
        <f>IF(CR1&gt;'Вводные данные'!$F$7,"N","")</f>
        <v>N</v>
      </c>
      <c r="CS70" s="369" t="str">
        <f>IF(CS1&gt;'Вводные данные'!$F$7,"N","")</f>
        <v>N</v>
      </c>
      <c r="CT70" s="369" t="str">
        <f>IF(CT1&gt;'Вводные данные'!$F$7,"N","")</f>
        <v>N</v>
      </c>
      <c r="CU70" s="369" t="str">
        <f>IF(CU1&gt;'Вводные данные'!$F$7,"N","")</f>
        <v>N</v>
      </c>
      <c r="CV70" s="369" t="str">
        <f>IF(CV1&gt;'Вводные данные'!$F$7,"N","")</f>
        <v>N</v>
      </c>
      <c r="CW70" s="369" t="str">
        <f>IF(CW1&gt;'Вводные данные'!$F$7,"N","")</f>
        <v>N</v>
      </c>
      <c r="CX70" s="369" t="str">
        <f>IF(CX1&gt;'Вводные данные'!$F$7,"N","")</f>
        <v>N</v>
      </c>
      <c r="CY70" s="369" t="str">
        <f>IF(CY1&gt;'Вводные данные'!$F$7,"N","")</f>
        <v>N</v>
      </c>
      <c r="CZ70" s="369" t="str">
        <f>IF(CZ1&gt;'Вводные данные'!$F$7,"N","")</f>
        <v>N</v>
      </c>
      <c r="DA70" s="369" t="str">
        <f>IF(DA1&gt;'Вводные данные'!$F$7,"N","")</f>
        <v>N</v>
      </c>
      <c r="DB70" s="369" t="str">
        <f>IF(DB1&gt;'Вводные данные'!$F$7,"N","")</f>
        <v>N</v>
      </c>
      <c r="DC70" s="369" t="str">
        <f>IF(DC1&gt;'Вводные данные'!$F$7,"N","")</f>
        <v>N</v>
      </c>
      <c r="DD70" s="369" t="str">
        <f>IF(DD1&gt;'Вводные данные'!$F$7,"N","")</f>
        <v>N</v>
      </c>
      <c r="DE70" s="369" t="str">
        <f>IF(DE1&gt;'Вводные данные'!$F$7,"N","")</f>
        <v>N</v>
      </c>
      <c r="DF70" s="369" t="str">
        <f>IF(DF1&gt;'Вводные данные'!$F$7,"N","")</f>
        <v>N</v>
      </c>
      <c r="DG70" s="369" t="str">
        <f>IF(DG1&gt;'Вводные данные'!$F$7,"N","")</f>
        <v>N</v>
      </c>
      <c r="DH70" s="369" t="str">
        <f>IF(DH1&gt;'Вводные данные'!$F$7,"N","")</f>
        <v>N</v>
      </c>
      <c r="DI70" s="369" t="str">
        <f>IF(DI1&gt;'Вводные данные'!$F$7,"N","")</f>
        <v>N</v>
      </c>
      <c r="DJ70" s="369" t="str">
        <f>IF(DJ1&gt;'Вводные данные'!$F$7,"N","")</f>
        <v>N</v>
      </c>
      <c r="DK70" s="369" t="str">
        <f>IF(DK1&gt;'Вводные данные'!$F$7,"N","")</f>
        <v>N</v>
      </c>
      <c r="DL70" s="369" t="str">
        <f>IF(DL1&gt;'Вводные данные'!$F$7,"N","")</f>
        <v>N</v>
      </c>
      <c r="DM70" s="369" t="str">
        <f>IF(DM1&gt;'Вводные данные'!$F$7,"N","")</f>
        <v>N</v>
      </c>
      <c r="DN70" s="369" t="str">
        <f>IF(DN1&gt;'Вводные данные'!$F$7,"N","")</f>
        <v>N</v>
      </c>
      <c r="DO70" s="369" t="str">
        <f>IF(DO1&gt;'Вводные данные'!$F$7,"N","")</f>
        <v>N</v>
      </c>
      <c r="DP70" s="369" t="str">
        <f>IF(DP1&gt;'Вводные данные'!$F$7,"N","")</f>
        <v>N</v>
      </c>
      <c r="DQ70" s="369" t="str">
        <f>IF(DQ1&gt;'Вводные данные'!$F$7,"N","")</f>
        <v>N</v>
      </c>
      <c r="DR70" s="369" t="str">
        <f>IF(DR1&gt;'Вводные данные'!$F$7,"N","")</f>
        <v>N</v>
      </c>
      <c r="DS70" s="369" t="str">
        <f>IF(DS1&gt;'Вводные данные'!$F$7,"N","")</f>
        <v>N</v>
      </c>
      <c r="DT70" s="369" t="str">
        <f>IF(DT1&gt;'Вводные данные'!$F$7,"N","")</f>
        <v>N</v>
      </c>
      <c r="DU70" s="369" t="str">
        <f>IF(DU1&gt;'Вводные данные'!$F$7,"N","")</f>
        <v>N</v>
      </c>
      <c r="DV70" s="369" t="str">
        <f>IF(DV1&gt;'Вводные данные'!$F$7,"N","")</f>
        <v>N</v>
      </c>
      <c r="DW70" s="369" t="str">
        <f>IF(DW1&gt;'Вводные данные'!$F$7,"N","")</f>
        <v>N</v>
      </c>
      <c r="DX70" s="369" t="str">
        <f>IF(DX1&gt;'Вводные данные'!$F$7,"N","")</f>
        <v>N</v>
      </c>
      <c r="DY70" s="369" t="str">
        <f>IF(DY1&gt;'Вводные данные'!$F$7,"N","")</f>
        <v>N</v>
      </c>
      <c r="DZ70" s="369" t="str">
        <f>IF(DZ1&gt;'Вводные данные'!$F$7,"N","")</f>
        <v>N</v>
      </c>
      <c r="EA70" s="369" t="str">
        <f>IF(EA1&gt;'Вводные данные'!$F$7,"N","")</f>
        <v>N</v>
      </c>
      <c r="EB70" s="369" t="str">
        <f>IF(EB1&gt;'Вводные данные'!$F$7,"N","")</f>
        <v>N</v>
      </c>
      <c r="EC70" s="369" t="str">
        <f>IF(EC1&gt;'Вводные данные'!$F$7,"N","")</f>
        <v>N</v>
      </c>
      <c r="ED70" s="369" t="str">
        <f>IF(ED1&gt;'Вводные данные'!$F$7,"N","")</f>
        <v>N</v>
      </c>
      <c r="EE70" s="369" t="str">
        <f>IF(EE1&gt;'Вводные данные'!$F$7,"N","")</f>
        <v>N</v>
      </c>
      <c r="EF70" s="369" t="str">
        <f>IF(EF1&gt;'Вводные данные'!$F$7,"N","")</f>
        <v>N</v>
      </c>
      <c r="EG70" s="369" t="str">
        <f>IF(EG1&gt;'Вводные данные'!$F$7,"N","")</f>
        <v>N</v>
      </c>
      <c r="EH70" s="369" t="str">
        <f>IF(EH1&gt;'Вводные данные'!$F$7,"N","")</f>
        <v>N</v>
      </c>
      <c r="EI70" s="369" t="str">
        <f>IF(EI1&gt;'Вводные данные'!$F$7,"N","")</f>
        <v>N</v>
      </c>
      <c r="EJ70" s="369" t="str">
        <f>IF(EJ1&gt;'Вводные данные'!$F$7,"N","")</f>
        <v>N</v>
      </c>
      <c r="EK70" s="369" t="str">
        <f>IF(EK1&gt;'Вводные данные'!$F$7,"N","")</f>
        <v>N</v>
      </c>
      <c r="EL70" s="369" t="str">
        <f>IF(EL1&gt;'Вводные данные'!$F$7,"N","")</f>
        <v>N</v>
      </c>
      <c r="EM70" s="369" t="str">
        <f>IF(EM1&gt;'Вводные данные'!$F$7,"N","")</f>
        <v>N</v>
      </c>
      <c r="EN70" s="369" t="str">
        <f>IF(EN1&gt;'Вводные данные'!$F$7,"N","")</f>
        <v>N</v>
      </c>
      <c r="EO70" s="369" t="str">
        <f>IF(EO1&gt;'Вводные данные'!$F$7,"N","")</f>
        <v>N</v>
      </c>
      <c r="EP70" s="369" t="str">
        <f>IF(EP1&gt;'Вводные данные'!$F$7,"N","")</f>
        <v>N</v>
      </c>
      <c r="EQ70" s="369" t="str">
        <f>IF(EQ1&gt;'Вводные данные'!$F$7,"N","")</f>
        <v>N</v>
      </c>
      <c r="ER70" s="369" t="str">
        <f>IF(ER1&gt;'Вводные данные'!$F$7,"N","")</f>
        <v>N</v>
      </c>
      <c r="ES70" s="369" t="str">
        <f>IF(ES1&gt;'Вводные данные'!$F$7,"N","")</f>
        <v>N</v>
      </c>
      <c r="ET70" s="369" t="str">
        <f>IF(ET1&gt;'Вводные данные'!$F$7,"N","")</f>
        <v>N</v>
      </c>
      <c r="EU70" s="369" t="str">
        <f>IF(EU1&gt;'Вводные данные'!$F$7,"N","")</f>
        <v>N</v>
      </c>
      <c r="EV70" s="369" t="str">
        <f>IF(EV1&gt;'Вводные данные'!$F$7,"N","")</f>
        <v>N</v>
      </c>
      <c r="EW70" s="369" t="str">
        <f>IF(EW1&gt;'Вводные данные'!$F$7,"N","")</f>
        <v>N</v>
      </c>
    </row>
    <row r="71" spans="2:153" ht="15" customHeight="1" x14ac:dyDescent="0.25">
      <c r="B71" s="364" t="s">
        <v>507</v>
      </c>
      <c r="C71" s="365">
        <f t="shared" si="5"/>
        <v>600000</v>
      </c>
      <c r="D71" s="365">
        <f>IF(D1&gt;'Вводные данные'!$F$7,"N",(SUM(D72:D75)))</f>
        <v>600000</v>
      </c>
      <c r="E71" s="366">
        <f>IF(E1&gt;'Вводные данные'!$F$7,"N",(SUM(E72:E75)))</f>
        <v>0</v>
      </c>
      <c r="F71" s="366">
        <f>IF(F1&gt;'Вводные данные'!$F$7,"N",(SUM(F72:F75)))</f>
        <v>0</v>
      </c>
      <c r="G71" s="366">
        <f>IF(G1&gt;'Вводные данные'!$F$7,"N",(SUM(G72:G75)))</f>
        <v>0</v>
      </c>
      <c r="H71" s="366">
        <f>IF(H1&gt;'Вводные данные'!$F$7,"N",(SUM(H72:H75)))</f>
        <v>0</v>
      </c>
      <c r="I71" s="366">
        <f>IF(I1&gt;'Вводные данные'!$F$7,"N",(SUM(I72:I75)))</f>
        <v>0</v>
      </c>
      <c r="J71" s="366">
        <f>IF(J1&gt;'Вводные данные'!$F$7,"N",(SUM(J72:J75)))</f>
        <v>0</v>
      </c>
      <c r="K71" s="366">
        <f>IF(K1&gt;'Вводные данные'!$F$7,"N",(SUM(K72:K75)))</f>
        <v>0</v>
      </c>
      <c r="L71" s="366">
        <f>IF(L1&gt;'Вводные данные'!$F$7,"N",(SUM(L72:L75)))</f>
        <v>0</v>
      </c>
      <c r="M71" s="367">
        <f>IF(M1&gt;'Вводные данные'!$F$7,"N",(SUM(M72:M75)))</f>
        <v>0</v>
      </c>
      <c r="N71" s="367">
        <f>IF(N1&gt;'Вводные данные'!$F$7,"N",(SUM(N72:N75)))</f>
        <v>0</v>
      </c>
      <c r="O71" s="367">
        <f>IF(O1&gt;'Вводные данные'!$F$7,"N",(SUM(O72:O75)))</f>
        <v>0</v>
      </c>
      <c r="P71" s="367">
        <f>IF(P1&gt;'Вводные данные'!$F$7,"N",(SUM(P72:P75)))</f>
        <v>0</v>
      </c>
      <c r="Q71" s="367">
        <f>IF(Q1&gt;'Вводные данные'!$F$7,"N",(SUM(Q72:Q75)))</f>
        <v>0</v>
      </c>
      <c r="R71" s="367">
        <f>IF(R1&gt;'Вводные данные'!$F$7,"N",(SUM(R72:R75)))</f>
        <v>0</v>
      </c>
      <c r="S71" s="367">
        <f>IF(S1&gt;'Вводные данные'!$F$7,"N",(SUM(S72:S75)))</f>
        <v>0</v>
      </c>
      <c r="T71" s="367">
        <f>IF(T1&gt;'Вводные данные'!$F$7,"N",(SUM(T72:T75)))</f>
        <v>0</v>
      </c>
      <c r="U71" s="367">
        <f>IF(U1&gt;'Вводные данные'!$F$7,"N",(SUM(U72:U75)))</f>
        <v>0</v>
      </c>
      <c r="V71" s="367">
        <f>IF(V1&gt;'Вводные данные'!$F$7,"N",(SUM(V72:V75)))</f>
        <v>0</v>
      </c>
      <c r="W71" s="367">
        <f>IF(W1&gt;'Вводные данные'!$F$7,"N",(SUM(W72:W75)))</f>
        <v>0</v>
      </c>
      <c r="X71" s="367" t="str">
        <f>IF(X1&gt;'Вводные данные'!$F$7,"N",(SUM(X72:X75)))</f>
        <v>N</v>
      </c>
      <c r="Y71" s="367" t="str">
        <f>IF(Y1&gt;'Вводные данные'!$F$7,"N",(SUM(Y72:Y75)))</f>
        <v>N</v>
      </c>
      <c r="Z71" s="367" t="str">
        <f>IF(Z1&gt;'Вводные данные'!$F$7,"N",(SUM(Z72:Z75)))</f>
        <v>N</v>
      </c>
      <c r="AA71" s="367" t="str">
        <f>IF(AA1&gt;'Вводные данные'!$F$7,"N",(SUM(AA72:AA75)))</f>
        <v>N</v>
      </c>
      <c r="AB71" s="367" t="str">
        <f>IF(AB1&gt;'Вводные данные'!$F$7,"N",(SUM(AB72:AB75)))</f>
        <v>N</v>
      </c>
      <c r="AC71" s="367" t="str">
        <f>IF(AC1&gt;'Вводные данные'!$F$7,"N",(SUM(AC72:AC75)))</f>
        <v>N</v>
      </c>
      <c r="AD71" s="367" t="str">
        <f>IF(AD1&gt;'Вводные данные'!$F$7,"N",(SUM(AD72:AD75)))</f>
        <v>N</v>
      </c>
      <c r="AE71" s="367" t="str">
        <f>IF(AE1&gt;'Вводные данные'!$F$7,"N",(SUM(AE72:AE75)))</f>
        <v>N</v>
      </c>
      <c r="AF71" s="367" t="str">
        <f>IF(AF1&gt;'Вводные данные'!$F$7,"N",(SUM(AF72:AF75)))</f>
        <v>N</v>
      </c>
      <c r="AG71" s="367" t="str">
        <f>IF(AG1&gt;'Вводные данные'!$F$7,"N",(SUM(AG72:AG75)))</f>
        <v>N</v>
      </c>
      <c r="AH71" s="367" t="str">
        <f>IF(AH1&gt;'Вводные данные'!$F$7,"N",(SUM(AH72:AH75)))</f>
        <v>N</v>
      </c>
      <c r="AI71" s="367" t="str">
        <f>IF(AI1&gt;'Вводные данные'!$F$7,"N",(SUM(AI72:AI75)))</f>
        <v>N</v>
      </c>
      <c r="AJ71" s="367" t="str">
        <f>IF(AJ1&gt;'Вводные данные'!$F$7,"N",(SUM(AJ72:AJ75)))</f>
        <v>N</v>
      </c>
      <c r="AK71" s="367" t="str">
        <f>IF(AK1&gt;'Вводные данные'!$F$7,"N",(SUM(AK72:AK75)))</f>
        <v>N</v>
      </c>
      <c r="AL71" s="367" t="str">
        <f>IF(AL1&gt;'Вводные данные'!$F$7,"N",(SUM(AL72:AL75)))</f>
        <v>N</v>
      </c>
      <c r="AM71" s="367" t="str">
        <f>IF(AM1&gt;'Вводные данные'!$F$7,"N",(SUM(AM72:AM75)))</f>
        <v>N</v>
      </c>
      <c r="AN71" s="367" t="str">
        <f>IF(AN1&gt;'Вводные данные'!$F$7,"N",(SUM(AN72:AN75)))</f>
        <v>N</v>
      </c>
      <c r="AO71" s="367" t="str">
        <f>IF(AO1&gt;'Вводные данные'!$F$7,"N",(SUM(AO72:AO75)))</f>
        <v>N</v>
      </c>
      <c r="AP71" s="367" t="str">
        <f>IF(AP1&gt;'Вводные данные'!$F$7,"N",(SUM(AP72:AP75)))</f>
        <v>N</v>
      </c>
      <c r="AQ71" s="367" t="str">
        <f>IF(AQ1&gt;'Вводные данные'!$F$7,"N",(SUM(AQ72:AQ75)))</f>
        <v>N</v>
      </c>
      <c r="AR71" s="367" t="str">
        <f>IF(AR1&gt;'Вводные данные'!$F$7,"N",(SUM(AR72:AR75)))</f>
        <v>N</v>
      </c>
      <c r="AS71" s="367" t="str">
        <f>IF(AS1&gt;'Вводные данные'!$F$7,"N",(SUM(AS72:AS75)))</f>
        <v>N</v>
      </c>
      <c r="AT71" s="367" t="str">
        <f>IF(AT1&gt;'Вводные данные'!$F$7,"N",(SUM(AT72:AT75)))</f>
        <v>N</v>
      </c>
      <c r="AU71" s="367" t="str">
        <f>IF(AU1&gt;'Вводные данные'!$F$7,"N",(SUM(AU72:AU75)))</f>
        <v>N</v>
      </c>
      <c r="AV71" s="367" t="str">
        <f>IF(AV1&gt;'Вводные данные'!$F$7,"N",(SUM(AV72:AV75)))</f>
        <v>N</v>
      </c>
      <c r="AW71" s="367" t="str">
        <f>IF(AW1&gt;'Вводные данные'!$F$7,"N",(SUM(AW72:AW75)))</f>
        <v>N</v>
      </c>
      <c r="AX71" s="367" t="str">
        <f>IF(AX1&gt;'Вводные данные'!$F$7,"N",(SUM(AX72:AX75)))</f>
        <v>N</v>
      </c>
      <c r="AY71" s="367" t="str">
        <f>IF(AY1&gt;'Вводные данные'!$F$7,"N",(SUM(AY72:AY75)))</f>
        <v>N</v>
      </c>
      <c r="AZ71" s="367" t="str">
        <f>IF(AZ1&gt;'Вводные данные'!$F$7,"N",(SUM(AZ72:AZ75)))</f>
        <v>N</v>
      </c>
      <c r="BA71" s="367" t="str">
        <f>IF(BA1&gt;'Вводные данные'!$F$7,"N",(SUM(BA72:BA75)))</f>
        <v>N</v>
      </c>
      <c r="BB71" s="367" t="str">
        <f>IF(BB1&gt;'Вводные данные'!$F$7,"N",(SUM(BB72:BB75)))</f>
        <v>N</v>
      </c>
      <c r="BC71" s="367" t="str">
        <f>IF(BC1&gt;'Вводные данные'!$F$7,"N",(SUM(BC72:BC75)))</f>
        <v>N</v>
      </c>
      <c r="BD71" s="367" t="str">
        <f>IF(BD1&gt;'Вводные данные'!$F$7,"N",(SUM(BD72:BD75)))</f>
        <v>N</v>
      </c>
      <c r="BE71" s="367" t="str">
        <f>IF(BE1&gt;'Вводные данные'!$F$7,"N",(SUM(BE72:BE75)))</f>
        <v>N</v>
      </c>
      <c r="BF71" s="367" t="str">
        <f>IF(BF1&gt;'Вводные данные'!$F$7,"N",(SUM(BF72:BF75)))</f>
        <v>N</v>
      </c>
      <c r="BG71" s="367" t="str">
        <f>IF(BG1&gt;'Вводные данные'!$F$7,"N",(SUM(BG72:BG75)))</f>
        <v>N</v>
      </c>
      <c r="BH71" s="367" t="str">
        <f>IF(BH1&gt;'Вводные данные'!$F$7,"N",(SUM(BH72:BH75)))</f>
        <v>N</v>
      </c>
      <c r="BI71" s="367" t="str">
        <f>IF(BI1&gt;'Вводные данные'!$F$7,"N",(SUM(BI72:BI75)))</f>
        <v>N</v>
      </c>
      <c r="BJ71" s="367" t="str">
        <f>IF(BJ1&gt;'Вводные данные'!$F$7,"N",(SUM(BJ72:BJ75)))</f>
        <v>N</v>
      </c>
      <c r="BK71" s="367" t="str">
        <f>IF(BK1&gt;'Вводные данные'!$F$7,"N",(SUM(BK72:BK75)))</f>
        <v>N</v>
      </c>
      <c r="BL71" s="367" t="str">
        <f>IF(BL1&gt;'Вводные данные'!$F$7,"N",(SUM(BL72:BL75)))</f>
        <v>N</v>
      </c>
      <c r="BM71" s="367" t="str">
        <f>IF(BM1&gt;'Вводные данные'!$F$7,"N",(SUM(BM72:BM75)))</f>
        <v>N</v>
      </c>
      <c r="BN71" s="367" t="str">
        <f>IF(BN1&gt;'Вводные данные'!$F$7,"N",(SUM(BN72:BN75)))</f>
        <v>N</v>
      </c>
      <c r="BO71" s="367" t="str">
        <f>IF(BO1&gt;'Вводные данные'!$F$7,"N",(SUM(BO72:BO75)))</f>
        <v>N</v>
      </c>
      <c r="BP71" s="367" t="str">
        <f>IF(BP1&gt;'Вводные данные'!$F$7,"N",(SUM(BP72:BP75)))</f>
        <v>N</v>
      </c>
      <c r="BQ71" s="367" t="str">
        <f>IF(BQ1&gt;'Вводные данные'!$F$7,"N",(SUM(BQ72:BQ75)))</f>
        <v>N</v>
      </c>
      <c r="BR71" s="367" t="str">
        <f>IF(BR1&gt;'Вводные данные'!$F$7,"N",(SUM(BR72:BR75)))</f>
        <v>N</v>
      </c>
      <c r="BS71" s="367" t="str">
        <f>IF(BS1&gt;'Вводные данные'!$F$7,"N",(SUM(BS72:BS75)))</f>
        <v>N</v>
      </c>
      <c r="BT71" s="367" t="str">
        <f>IF(BT1&gt;'Вводные данные'!$F$7,"N",(SUM(BT72:BT75)))</f>
        <v>N</v>
      </c>
      <c r="BU71" s="367" t="str">
        <f>IF(BU1&gt;'Вводные данные'!$F$7,"N",(SUM(BU72:BU75)))</f>
        <v>N</v>
      </c>
      <c r="BV71" s="367" t="str">
        <f>IF(BV1&gt;'Вводные данные'!$F$7,"N",(SUM(BV72:BV75)))</f>
        <v>N</v>
      </c>
      <c r="BW71" s="367" t="str">
        <f>IF(BW1&gt;'Вводные данные'!$F$7,"N",(SUM(BW72:BW75)))</f>
        <v>N</v>
      </c>
      <c r="BX71" s="367" t="str">
        <f>IF(BX1&gt;'Вводные данные'!$F$7,"N",(SUM(BX72:BX75)))</f>
        <v>N</v>
      </c>
      <c r="BY71" s="367" t="str">
        <f>IF(BY1&gt;'Вводные данные'!$F$7,"N",(SUM(BY72:BY75)))</f>
        <v>N</v>
      </c>
      <c r="BZ71" s="367" t="str">
        <f>IF(BZ1&gt;'Вводные данные'!$F$7,"N",(SUM(BZ72:BZ75)))</f>
        <v>N</v>
      </c>
      <c r="CA71" s="367" t="str">
        <f>IF(CA1&gt;'Вводные данные'!$F$7,"N",(SUM(CA72:CA75)))</f>
        <v>N</v>
      </c>
      <c r="CB71" s="367" t="str">
        <f>IF(CB1&gt;'Вводные данные'!$F$7,"N",(SUM(CB72:CB75)))</f>
        <v>N</v>
      </c>
      <c r="CC71" s="367" t="str">
        <f>IF(CC1&gt;'Вводные данные'!$F$7,"N",(SUM(CC72:CC75)))</f>
        <v>N</v>
      </c>
      <c r="CD71" s="367" t="str">
        <f>IF(CD1&gt;'Вводные данные'!$F$7,"N",(SUM(CD72:CD75)))</f>
        <v>N</v>
      </c>
      <c r="CE71" s="367" t="str">
        <f>IF(CE1&gt;'Вводные данные'!$F$7,"N",(SUM(CE72:CE75)))</f>
        <v>N</v>
      </c>
      <c r="CF71" s="367" t="str">
        <f>IF(CF1&gt;'Вводные данные'!$F$7,"N",(SUM(CF72:CF75)))</f>
        <v>N</v>
      </c>
      <c r="CG71" s="367" t="str">
        <f>IF(CG1&gt;'Вводные данные'!$F$7,"N",(SUM(CG72:CG75)))</f>
        <v>N</v>
      </c>
      <c r="CH71" s="367" t="str">
        <f>IF(CH1&gt;'Вводные данные'!$F$7,"N",(SUM(CH72:CH75)))</f>
        <v>N</v>
      </c>
      <c r="CI71" s="367" t="str">
        <f>IF(CI1&gt;'Вводные данные'!$F$7,"N",(SUM(CI72:CI75)))</f>
        <v>N</v>
      </c>
      <c r="CJ71" s="367" t="str">
        <f>IF(CJ1&gt;'Вводные данные'!$F$7,"N",(SUM(CJ72:CJ75)))</f>
        <v>N</v>
      </c>
      <c r="CK71" s="367" t="str">
        <f>IF(CK1&gt;'Вводные данные'!$F$7,"N",(SUM(CK72:CK75)))</f>
        <v>N</v>
      </c>
      <c r="CL71" s="367" t="str">
        <f>IF(CL1&gt;'Вводные данные'!$F$7,"N",(SUM(CL72:CL75)))</f>
        <v>N</v>
      </c>
      <c r="CM71" s="367" t="str">
        <f>IF(CM1&gt;'Вводные данные'!$F$7,"N",(SUM(CM72:CM75)))</f>
        <v>N</v>
      </c>
      <c r="CN71" s="367" t="str">
        <f>IF(CN1&gt;'Вводные данные'!$F$7,"N",(SUM(CN72:CN75)))</f>
        <v>N</v>
      </c>
      <c r="CO71" s="367" t="str">
        <f>IF(CO1&gt;'Вводные данные'!$F$7,"N",(SUM(CO72:CO75)))</f>
        <v>N</v>
      </c>
      <c r="CP71" s="367" t="str">
        <f>IF(CP1&gt;'Вводные данные'!$F$7,"N",(SUM(CP72:CP75)))</f>
        <v>N</v>
      </c>
      <c r="CQ71" s="367" t="str">
        <f>IF(CQ1&gt;'Вводные данные'!$F$7,"N",(SUM(CQ72:CQ75)))</f>
        <v>N</v>
      </c>
      <c r="CR71" s="367" t="str">
        <f>IF(CR1&gt;'Вводные данные'!$F$7,"N",(SUM(CR72:CR75)))</f>
        <v>N</v>
      </c>
      <c r="CS71" s="367" t="str">
        <f>IF(CS1&gt;'Вводные данные'!$F$7,"N",(SUM(CS72:CS75)))</f>
        <v>N</v>
      </c>
      <c r="CT71" s="367" t="str">
        <f>IF(CT1&gt;'Вводные данные'!$F$7,"N",(SUM(CT72:CT75)))</f>
        <v>N</v>
      </c>
      <c r="CU71" s="367" t="str">
        <f>IF(CU1&gt;'Вводные данные'!$F$7,"N",(SUM(CU72:CU75)))</f>
        <v>N</v>
      </c>
      <c r="CV71" s="367" t="str">
        <f>IF(CV1&gt;'Вводные данные'!$F$7,"N",(SUM(CV72:CV75)))</f>
        <v>N</v>
      </c>
      <c r="CW71" s="367" t="str">
        <f>IF(CW1&gt;'Вводные данные'!$F$7,"N",(SUM(CW72:CW75)))</f>
        <v>N</v>
      </c>
      <c r="CX71" s="367" t="str">
        <f>IF(CX1&gt;'Вводные данные'!$F$7,"N",(SUM(CX72:CX75)))</f>
        <v>N</v>
      </c>
      <c r="CY71" s="367" t="str">
        <f>IF(CY1&gt;'Вводные данные'!$F$7,"N",(SUM(CY72:CY75)))</f>
        <v>N</v>
      </c>
      <c r="CZ71" s="367" t="str">
        <f>IF(CZ1&gt;'Вводные данные'!$F$7,"N",(SUM(CZ72:CZ75)))</f>
        <v>N</v>
      </c>
      <c r="DA71" s="367" t="str">
        <f>IF(DA1&gt;'Вводные данные'!$F$7,"N",(SUM(DA72:DA75)))</f>
        <v>N</v>
      </c>
      <c r="DB71" s="367" t="str">
        <f>IF(DB1&gt;'Вводные данные'!$F$7,"N",(SUM(DB72:DB75)))</f>
        <v>N</v>
      </c>
      <c r="DC71" s="367" t="str">
        <f>IF(DC1&gt;'Вводные данные'!$F$7,"N",(SUM(DC72:DC75)))</f>
        <v>N</v>
      </c>
      <c r="DD71" s="367" t="str">
        <f>IF(DD1&gt;'Вводные данные'!$F$7,"N",(SUM(DD72:DD75)))</f>
        <v>N</v>
      </c>
      <c r="DE71" s="367" t="str">
        <f>IF(DE1&gt;'Вводные данные'!$F$7,"N",(SUM(DE72:DE75)))</f>
        <v>N</v>
      </c>
      <c r="DF71" s="367" t="str">
        <f>IF(DF1&gt;'Вводные данные'!$F$7,"N",(SUM(DF72:DF75)))</f>
        <v>N</v>
      </c>
      <c r="DG71" s="367" t="str">
        <f>IF(DG1&gt;'Вводные данные'!$F$7,"N",(SUM(DG72:DG75)))</f>
        <v>N</v>
      </c>
      <c r="DH71" s="367" t="str">
        <f>IF(DH1&gt;'Вводные данные'!$F$7,"N",(SUM(DH72:DH75)))</f>
        <v>N</v>
      </c>
      <c r="DI71" s="367" t="str">
        <f>IF(DI1&gt;'Вводные данные'!$F$7,"N",(SUM(DI72:DI75)))</f>
        <v>N</v>
      </c>
      <c r="DJ71" s="367" t="str">
        <f>IF(DJ1&gt;'Вводные данные'!$F$7,"N",(SUM(DJ72:DJ75)))</f>
        <v>N</v>
      </c>
      <c r="DK71" s="367" t="str">
        <f>IF(DK1&gt;'Вводные данные'!$F$7,"N",(SUM(DK72:DK75)))</f>
        <v>N</v>
      </c>
      <c r="DL71" s="367" t="str">
        <f>IF(DL1&gt;'Вводные данные'!$F$7,"N",(SUM(DL72:DL75)))</f>
        <v>N</v>
      </c>
      <c r="DM71" s="367" t="str">
        <f>IF(DM1&gt;'Вводные данные'!$F$7,"N",(SUM(DM72:DM75)))</f>
        <v>N</v>
      </c>
      <c r="DN71" s="367" t="str">
        <f>IF(DN1&gt;'Вводные данные'!$F$7,"N",(SUM(DN72:DN75)))</f>
        <v>N</v>
      </c>
      <c r="DO71" s="367" t="str">
        <f>IF(DO1&gt;'Вводные данные'!$F$7,"N",(SUM(DO72:DO75)))</f>
        <v>N</v>
      </c>
      <c r="DP71" s="367" t="str">
        <f>IF(DP1&gt;'Вводные данные'!$F$7,"N",(SUM(DP72:DP75)))</f>
        <v>N</v>
      </c>
      <c r="DQ71" s="367" t="str">
        <f>IF(DQ1&gt;'Вводные данные'!$F$7,"N",(SUM(DQ72:DQ75)))</f>
        <v>N</v>
      </c>
      <c r="DR71" s="367" t="str">
        <f>IF(DR1&gt;'Вводные данные'!$F$7,"N",(SUM(DR72:DR75)))</f>
        <v>N</v>
      </c>
      <c r="DS71" s="367" t="str">
        <f>IF(DS1&gt;'Вводные данные'!$F$7,"N",(SUM(DS72:DS75)))</f>
        <v>N</v>
      </c>
      <c r="DT71" s="367" t="str">
        <f>IF(DT1&gt;'Вводные данные'!$F$7,"N",(SUM(DT72:DT75)))</f>
        <v>N</v>
      </c>
      <c r="DU71" s="367" t="str">
        <f>IF(DU1&gt;'Вводные данные'!$F$7,"N",(SUM(DU72:DU75)))</f>
        <v>N</v>
      </c>
      <c r="DV71" s="367" t="str">
        <f>IF(DV1&gt;'Вводные данные'!$F$7,"N",(SUM(DV72:DV75)))</f>
        <v>N</v>
      </c>
      <c r="DW71" s="367" t="str">
        <f>IF(DW1&gt;'Вводные данные'!$F$7,"N",(SUM(DW72:DW75)))</f>
        <v>N</v>
      </c>
      <c r="DX71" s="367" t="str">
        <f>IF(DX1&gt;'Вводные данные'!$F$7,"N",(SUM(DX72:DX75)))</f>
        <v>N</v>
      </c>
      <c r="DY71" s="367" t="str">
        <f>IF(DY1&gt;'Вводные данные'!$F$7,"N",(SUM(DY72:DY75)))</f>
        <v>N</v>
      </c>
      <c r="DZ71" s="367" t="str">
        <f>IF(DZ1&gt;'Вводные данные'!$F$7,"N",(SUM(DZ72:DZ75)))</f>
        <v>N</v>
      </c>
      <c r="EA71" s="367" t="str">
        <f>IF(EA1&gt;'Вводные данные'!$F$7,"N",(SUM(EA72:EA75)))</f>
        <v>N</v>
      </c>
      <c r="EB71" s="367" t="str">
        <f>IF(EB1&gt;'Вводные данные'!$F$7,"N",(SUM(EB72:EB75)))</f>
        <v>N</v>
      </c>
      <c r="EC71" s="367" t="str">
        <f>IF(EC1&gt;'Вводные данные'!$F$7,"N",(SUM(EC72:EC75)))</f>
        <v>N</v>
      </c>
      <c r="ED71" s="367" t="str">
        <f>IF(ED1&gt;'Вводные данные'!$F$7,"N",(SUM(ED72:ED75)))</f>
        <v>N</v>
      </c>
      <c r="EE71" s="367" t="str">
        <f>IF(EE1&gt;'Вводные данные'!$F$7,"N",(SUM(EE72:EE75)))</f>
        <v>N</v>
      </c>
      <c r="EF71" s="367" t="str">
        <f>IF(EF1&gt;'Вводные данные'!$F$7,"N",(SUM(EF72:EF75)))</f>
        <v>N</v>
      </c>
      <c r="EG71" s="367" t="str">
        <f>IF(EG1&gt;'Вводные данные'!$F$7,"N",(SUM(EG72:EG75)))</f>
        <v>N</v>
      </c>
      <c r="EH71" s="367" t="str">
        <f>IF(EH1&gt;'Вводные данные'!$F$7,"N",(SUM(EH72:EH75)))</f>
        <v>N</v>
      </c>
      <c r="EI71" s="367" t="str">
        <f>IF(EI1&gt;'Вводные данные'!$F$7,"N",(SUM(EI72:EI75)))</f>
        <v>N</v>
      </c>
      <c r="EJ71" s="367" t="str">
        <f>IF(EJ1&gt;'Вводные данные'!$F$7,"N",(SUM(EJ72:EJ75)))</f>
        <v>N</v>
      </c>
      <c r="EK71" s="367" t="str">
        <f>IF(EK1&gt;'Вводные данные'!$F$7,"N",(SUM(EK72:EK75)))</f>
        <v>N</v>
      </c>
      <c r="EL71" s="367" t="str">
        <f>IF(EL1&gt;'Вводные данные'!$F$7,"N",(SUM(EL72:EL75)))</f>
        <v>N</v>
      </c>
      <c r="EM71" s="367" t="str">
        <f>IF(EM1&gt;'Вводные данные'!$F$7,"N",(SUM(EM72:EM75)))</f>
        <v>N</v>
      </c>
      <c r="EN71" s="367" t="str">
        <f>IF(EN1&gt;'Вводные данные'!$F$7,"N",(SUM(EN72:EN75)))</f>
        <v>N</v>
      </c>
      <c r="EO71" s="367" t="str">
        <f>IF(EO1&gt;'Вводные данные'!$F$7,"N",(SUM(EO72:EO75)))</f>
        <v>N</v>
      </c>
      <c r="EP71" s="367" t="str">
        <f>IF(EP1&gt;'Вводные данные'!$F$7,"N",(SUM(EP72:EP75)))</f>
        <v>N</v>
      </c>
      <c r="EQ71" s="367" t="str">
        <f>IF(EQ1&gt;'Вводные данные'!$F$7,"N",(SUM(EQ72:EQ75)))</f>
        <v>N</v>
      </c>
      <c r="ER71" s="367" t="str">
        <f>IF(ER1&gt;'Вводные данные'!$F$7,"N",(SUM(ER72:ER75)))</f>
        <v>N</v>
      </c>
      <c r="ES71" s="367" t="str">
        <f>IF(ES1&gt;'Вводные данные'!$F$7,"N",(SUM(ES72:ES75)))</f>
        <v>N</v>
      </c>
      <c r="ET71" s="367" t="str">
        <f>IF(ET1&gt;'Вводные данные'!$F$7,"N",(SUM(ET72:ET75)))</f>
        <v>N</v>
      </c>
      <c r="EU71" s="367" t="str">
        <f>IF(EU1&gt;'Вводные данные'!$F$7,"N",(SUM(EU72:EU75)))</f>
        <v>N</v>
      </c>
      <c r="EV71" s="367" t="str">
        <f>IF(EV1&gt;'Вводные данные'!$F$7,"N",(SUM(EV72:EV75)))</f>
        <v>N</v>
      </c>
      <c r="EW71" s="367" t="str">
        <f>IF(EW1&gt;'Вводные данные'!$F$7,"N",(SUM(EW72:EW75)))</f>
        <v>N</v>
      </c>
    </row>
    <row r="72" spans="2:153" ht="15" customHeight="1" x14ac:dyDescent="0.25">
      <c r="B72" s="336" t="s">
        <v>302</v>
      </c>
      <c r="C72" s="261">
        <f t="shared" si="5"/>
        <v>300000</v>
      </c>
      <c r="D72" s="261">
        <f>IF($D$1&gt;'Вводные данные'!$F$7,"N",('Вводные данные'!C323))</f>
        <v>300000</v>
      </c>
      <c r="E72" s="252">
        <f>IF(E1&gt;'Вводные данные'!$F$7,"N",('Вводные данные'!D323))</f>
        <v>0</v>
      </c>
      <c r="F72" s="252">
        <f>IF(F1&gt;'Вводные данные'!$F$7,"N",('Вводные данные'!E323))</f>
        <v>0</v>
      </c>
      <c r="G72" s="252">
        <f>IF(G1&gt;'Вводные данные'!$F$7,"N",('Вводные данные'!F323))</f>
        <v>0</v>
      </c>
      <c r="H72" s="252">
        <f>IF(H1&gt;'Вводные данные'!$F$7,"N",('Вводные данные'!G323))</f>
        <v>0</v>
      </c>
      <c r="I72" s="252">
        <f>IF(I1&gt;'Вводные данные'!$F$7,"N",('Вводные данные'!H323))</f>
        <v>0</v>
      </c>
      <c r="J72" s="252">
        <f>IF(J1&gt;'Вводные данные'!$F$7,"N",('Вводные данные'!I323))</f>
        <v>0</v>
      </c>
      <c r="K72" s="252">
        <f>IF(K1&gt;'Вводные данные'!$F$7,"N",('Вводные данные'!J323))</f>
        <v>0</v>
      </c>
      <c r="L72" s="252">
        <f>IF(L1&gt;'Вводные данные'!$F$7,"N",('Вводные данные'!K323))</f>
        <v>0</v>
      </c>
      <c r="M72" s="252">
        <f>IF(M1&gt;'Вводные данные'!$F$7,"N",('Вводные данные'!L323))</f>
        <v>0</v>
      </c>
      <c r="N72" s="252">
        <f>IF(N1&gt;'Вводные данные'!$F$7,"N",('Вводные данные'!M323))</f>
        <v>0</v>
      </c>
      <c r="O72" s="252">
        <f>IF(O1&gt;'Вводные данные'!$F$7,"N",('Вводные данные'!N323))</f>
        <v>0</v>
      </c>
      <c r="P72" s="252">
        <f>IF(P1&gt;'Вводные данные'!$F$7,"N",('Вводные данные'!O323))</f>
        <v>0</v>
      </c>
      <c r="Q72" s="252">
        <f>IF(Q1&gt;'Вводные данные'!$F$7,"N",('Вводные данные'!P323))</f>
        <v>0</v>
      </c>
      <c r="R72" s="252">
        <f>IF(R1&gt;'Вводные данные'!$F$7,"N",('Вводные данные'!Q323))</f>
        <v>0</v>
      </c>
      <c r="S72" s="252">
        <f>IF(S1&gt;'Вводные данные'!$F$7,"N",('Вводные данные'!R323))</f>
        <v>0</v>
      </c>
      <c r="T72" s="252">
        <f>IF(T1&gt;'Вводные данные'!$F$7,"N",('Вводные данные'!S323))</f>
        <v>0</v>
      </c>
      <c r="U72" s="252">
        <f>IF(U1&gt;'Вводные данные'!$F$7,"N",('Вводные данные'!T323))</f>
        <v>0</v>
      </c>
      <c r="V72" s="252">
        <f>IF(V1&gt;'Вводные данные'!$F$7,"N",('Вводные данные'!U323))</f>
        <v>0</v>
      </c>
      <c r="W72" s="252">
        <f>IF(W1&gt;'Вводные данные'!$F$7,"N",('Вводные данные'!V323))</f>
        <v>0</v>
      </c>
      <c r="X72" s="252" t="str">
        <f>IF(X1&gt;'Вводные данные'!$F$7,"N",('Вводные данные'!W323))</f>
        <v>N</v>
      </c>
      <c r="Y72" s="252" t="str">
        <f>IF(Y1&gt;'Вводные данные'!$F$7,"N",('Вводные данные'!X323))</f>
        <v>N</v>
      </c>
      <c r="Z72" s="252" t="str">
        <f>IF(Z1&gt;'Вводные данные'!$F$7,"N",('Вводные данные'!Y323))</f>
        <v>N</v>
      </c>
      <c r="AA72" s="252" t="str">
        <f>IF(AA1&gt;'Вводные данные'!$F$7,"N",('Вводные данные'!Z323))</f>
        <v>N</v>
      </c>
      <c r="AB72" s="252" t="str">
        <f>IF(AB1&gt;'Вводные данные'!$F$7,"N",('Вводные данные'!AA323))</f>
        <v>N</v>
      </c>
      <c r="AC72" s="252" t="str">
        <f>IF(AC1&gt;'Вводные данные'!$F$7,"N",('Вводные данные'!AB323))</f>
        <v>N</v>
      </c>
      <c r="AD72" s="252" t="str">
        <f>IF(AD1&gt;'Вводные данные'!$F$7,"N",('Вводные данные'!AC323))</f>
        <v>N</v>
      </c>
      <c r="AE72" s="252" t="str">
        <f>IF(AE1&gt;'Вводные данные'!$F$7,"N",('Вводные данные'!AD323))</f>
        <v>N</v>
      </c>
      <c r="AF72" s="252" t="str">
        <f>IF(AF1&gt;'Вводные данные'!$F$7,"N",('Вводные данные'!AE323))</f>
        <v>N</v>
      </c>
      <c r="AG72" s="252" t="str">
        <f>IF(AG1&gt;'Вводные данные'!$F$7,"N",('Вводные данные'!AF323))</f>
        <v>N</v>
      </c>
      <c r="AH72" s="252" t="str">
        <f>IF(AH1&gt;'Вводные данные'!$F$7,"N",('Вводные данные'!AG323))</f>
        <v>N</v>
      </c>
      <c r="AI72" s="252" t="str">
        <f>IF(AI1&gt;'Вводные данные'!$F$7,"N",('Вводные данные'!AH323))</f>
        <v>N</v>
      </c>
      <c r="AJ72" s="252" t="str">
        <f>IF(AJ1&gt;'Вводные данные'!$F$7,"N",('Вводные данные'!AI323))</f>
        <v>N</v>
      </c>
      <c r="AK72" s="252" t="str">
        <f>IF(AK1&gt;'Вводные данные'!$F$7,"N",('Вводные данные'!AJ323))</f>
        <v>N</v>
      </c>
      <c r="AL72" s="252" t="str">
        <f>IF(AL1&gt;'Вводные данные'!$F$7,"N",('Вводные данные'!AK323))</f>
        <v>N</v>
      </c>
      <c r="AM72" s="252" t="str">
        <f>IF(AM1&gt;'Вводные данные'!$F$7,"N",('Вводные данные'!AL323))</f>
        <v>N</v>
      </c>
      <c r="AN72" s="252" t="str">
        <f>IF(AN1&gt;'Вводные данные'!$F$7,"N",('Вводные данные'!AM323))</f>
        <v>N</v>
      </c>
      <c r="AO72" s="252" t="str">
        <f>IF(AO1&gt;'Вводные данные'!$F$7,"N",('Вводные данные'!AN323))</f>
        <v>N</v>
      </c>
      <c r="AP72" s="252" t="str">
        <f>IF(AP1&gt;'Вводные данные'!$F$7,"N",('Вводные данные'!AO323))</f>
        <v>N</v>
      </c>
      <c r="AQ72" s="252" t="str">
        <f>IF(AQ1&gt;'Вводные данные'!$F$7,"N",('Вводные данные'!AP323))</f>
        <v>N</v>
      </c>
      <c r="AR72" s="252" t="str">
        <f>IF(AR1&gt;'Вводные данные'!$F$7,"N",('Вводные данные'!AQ323))</f>
        <v>N</v>
      </c>
      <c r="AS72" s="252" t="str">
        <f>IF(AS1&gt;'Вводные данные'!$F$7,"N",('Вводные данные'!AR323))</f>
        <v>N</v>
      </c>
      <c r="AT72" s="252" t="str">
        <f>IF(AT1&gt;'Вводные данные'!$F$7,"N",('Вводные данные'!AS323))</f>
        <v>N</v>
      </c>
      <c r="AU72" s="252" t="str">
        <f>IF(AU1&gt;'Вводные данные'!$F$7,"N",('Вводные данные'!AT323))</f>
        <v>N</v>
      </c>
      <c r="AV72" s="252" t="str">
        <f>IF(AV1&gt;'Вводные данные'!$F$7,"N",('Вводные данные'!AU323))</f>
        <v>N</v>
      </c>
      <c r="AW72" s="252" t="str">
        <f>IF(AW1&gt;'Вводные данные'!$F$7,"N",('Вводные данные'!AV323))</f>
        <v>N</v>
      </c>
      <c r="AX72" s="252" t="str">
        <f>IF(AX1&gt;'Вводные данные'!$F$7,"N",('Вводные данные'!AW323))</f>
        <v>N</v>
      </c>
      <c r="AY72" s="252" t="str">
        <f>IF(AY1&gt;'Вводные данные'!$F$7,"N",('Вводные данные'!AX323))</f>
        <v>N</v>
      </c>
      <c r="AZ72" s="252" t="str">
        <f>IF(AZ1&gt;'Вводные данные'!$F$7,"N",('Вводные данные'!AY323))</f>
        <v>N</v>
      </c>
      <c r="BA72" s="252" t="str">
        <f>IF(BA1&gt;'Вводные данные'!$F$7,"N",('Вводные данные'!AZ323))</f>
        <v>N</v>
      </c>
      <c r="BB72" s="252" t="str">
        <f>IF(BB1&gt;'Вводные данные'!$F$7,"N",('Вводные данные'!BA323))</f>
        <v>N</v>
      </c>
      <c r="BC72" s="252" t="str">
        <f>IF(BC1&gt;'Вводные данные'!$F$7,"N",('Вводные данные'!BB323))</f>
        <v>N</v>
      </c>
      <c r="BD72" s="252" t="str">
        <f>IF(BD1&gt;'Вводные данные'!$F$7,"N",('Вводные данные'!BC323))</f>
        <v>N</v>
      </c>
      <c r="BE72" s="252" t="str">
        <f>IF(BE1&gt;'Вводные данные'!$F$7,"N",('Вводные данные'!BD323))</f>
        <v>N</v>
      </c>
      <c r="BF72" s="252" t="str">
        <f>IF(BF1&gt;'Вводные данные'!$F$7,"N",('Вводные данные'!BE323))</f>
        <v>N</v>
      </c>
      <c r="BG72" s="252" t="str">
        <f>IF(BG1&gt;'Вводные данные'!$F$7,"N",('Вводные данные'!BF323))</f>
        <v>N</v>
      </c>
      <c r="BH72" s="252" t="str">
        <f>IF(BH1&gt;'Вводные данные'!$F$7,"N",('Вводные данные'!BG323))</f>
        <v>N</v>
      </c>
      <c r="BI72" s="252" t="str">
        <f>IF(BI1&gt;'Вводные данные'!$F$7,"N",('Вводные данные'!BH323))</f>
        <v>N</v>
      </c>
      <c r="BJ72" s="252" t="str">
        <f>IF(BJ1&gt;'Вводные данные'!$F$7,"N",('Вводные данные'!BI323))</f>
        <v>N</v>
      </c>
      <c r="BK72" s="252" t="str">
        <f>IF(BK1&gt;'Вводные данные'!$F$7,"N",('Вводные данные'!BJ323))</f>
        <v>N</v>
      </c>
      <c r="BL72" s="252" t="str">
        <f>IF(BL1&gt;'Вводные данные'!$F$7,"N",('Вводные данные'!BK323))</f>
        <v>N</v>
      </c>
      <c r="BM72" s="252" t="str">
        <f>IF(BM1&gt;'Вводные данные'!$F$7,"N",('Вводные данные'!BL323))</f>
        <v>N</v>
      </c>
      <c r="BN72" s="252" t="str">
        <f>IF(BN1&gt;'Вводные данные'!$F$7,"N",('Вводные данные'!BM323))</f>
        <v>N</v>
      </c>
      <c r="BO72" s="252" t="str">
        <f>IF(BO1&gt;'Вводные данные'!$F$7,"N",('Вводные данные'!BN323))</f>
        <v>N</v>
      </c>
      <c r="BP72" s="252" t="str">
        <f>IF(BP1&gt;'Вводные данные'!$F$7,"N",('Вводные данные'!BO323))</f>
        <v>N</v>
      </c>
      <c r="BQ72" s="252" t="str">
        <f>IF(BQ1&gt;'Вводные данные'!$F$7,"N",('Вводные данные'!BP323))</f>
        <v>N</v>
      </c>
      <c r="BR72" s="252" t="str">
        <f>IF(BR1&gt;'Вводные данные'!$F$7,"N",('Вводные данные'!BQ323))</f>
        <v>N</v>
      </c>
      <c r="BS72" s="252" t="str">
        <f>IF(BS1&gt;'Вводные данные'!$F$7,"N",('Вводные данные'!BR323))</f>
        <v>N</v>
      </c>
      <c r="BT72" s="252" t="str">
        <f>IF(BT1&gt;'Вводные данные'!$F$7,"N",('Вводные данные'!BS323))</f>
        <v>N</v>
      </c>
      <c r="BU72" s="252" t="str">
        <f>IF(BU1&gt;'Вводные данные'!$F$7,"N",('Вводные данные'!BT323))</f>
        <v>N</v>
      </c>
      <c r="BV72" s="252" t="str">
        <f>IF(BV1&gt;'Вводные данные'!$F$7,"N",('Вводные данные'!BU323))</f>
        <v>N</v>
      </c>
      <c r="BW72" s="252" t="str">
        <f>IF(BW1&gt;'Вводные данные'!$F$7,"N",('Вводные данные'!BV323))</f>
        <v>N</v>
      </c>
      <c r="BX72" s="252" t="str">
        <f>IF(BX1&gt;'Вводные данные'!$F$7,"N",('Вводные данные'!BW323))</f>
        <v>N</v>
      </c>
      <c r="BY72" s="252" t="str">
        <f>IF(BY1&gt;'Вводные данные'!$F$7,"N",('Вводные данные'!BX323))</f>
        <v>N</v>
      </c>
      <c r="BZ72" s="252" t="str">
        <f>IF(BZ1&gt;'Вводные данные'!$F$7,"N",('Вводные данные'!BY323))</f>
        <v>N</v>
      </c>
      <c r="CA72" s="252" t="str">
        <f>IF(CA1&gt;'Вводные данные'!$F$7,"N",('Вводные данные'!BZ323))</f>
        <v>N</v>
      </c>
      <c r="CB72" s="252" t="str">
        <f>IF(CB1&gt;'Вводные данные'!$F$7,"N",('Вводные данные'!CA323))</f>
        <v>N</v>
      </c>
      <c r="CC72" s="252" t="str">
        <f>IF(CC1&gt;'Вводные данные'!$F$7,"N",('Вводные данные'!CB323))</f>
        <v>N</v>
      </c>
      <c r="CD72" s="252" t="str">
        <f>IF(CD1&gt;'Вводные данные'!$F$7,"N",('Вводные данные'!CC323))</f>
        <v>N</v>
      </c>
      <c r="CE72" s="252" t="str">
        <f>IF(CE1&gt;'Вводные данные'!$F$7,"N",('Вводные данные'!CD323))</f>
        <v>N</v>
      </c>
      <c r="CF72" s="252" t="str">
        <f>IF(CF1&gt;'Вводные данные'!$F$7,"N",('Вводные данные'!CE323))</f>
        <v>N</v>
      </c>
      <c r="CG72" s="252" t="str">
        <f>IF(CG1&gt;'Вводные данные'!$F$7,"N",('Вводные данные'!CF323))</f>
        <v>N</v>
      </c>
      <c r="CH72" s="252" t="str">
        <f>IF(CH1&gt;'Вводные данные'!$F$7,"N",('Вводные данные'!CG323))</f>
        <v>N</v>
      </c>
      <c r="CI72" s="252" t="str">
        <f>IF(CI1&gt;'Вводные данные'!$F$7,"N",('Вводные данные'!CH323))</f>
        <v>N</v>
      </c>
      <c r="CJ72" s="252" t="str">
        <f>IF(CJ1&gt;'Вводные данные'!$F$7,"N",('Вводные данные'!CI323))</f>
        <v>N</v>
      </c>
      <c r="CK72" s="252" t="str">
        <f>IF(CK1&gt;'Вводные данные'!$F$7,"N",('Вводные данные'!CJ323))</f>
        <v>N</v>
      </c>
      <c r="CL72" s="252" t="str">
        <f>IF(CL1&gt;'Вводные данные'!$F$7,"N",('Вводные данные'!CK323))</f>
        <v>N</v>
      </c>
      <c r="CM72" s="252" t="str">
        <f>IF(CM1&gt;'Вводные данные'!$F$7,"N",('Вводные данные'!CL323))</f>
        <v>N</v>
      </c>
      <c r="CN72" s="252" t="str">
        <f>IF(CN1&gt;'Вводные данные'!$F$7,"N",('Вводные данные'!CM323))</f>
        <v>N</v>
      </c>
      <c r="CO72" s="252" t="str">
        <f>IF(CO1&gt;'Вводные данные'!$F$7,"N",('Вводные данные'!CN323))</f>
        <v>N</v>
      </c>
      <c r="CP72" s="252" t="str">
        <f>IF(CP1&gt;'Вводные данные'!$F$7,"N",('Вводные данные'!CO323))</f>
        <v>N</v>
      </c>
      <c r="CQ72" s="252" t="str">
        <f>IF(CQ1&gt;'Вводные данные'!$F$7,"N",('Вводные данные'!CP323))</f>
        <v>N</v>
      </c>
      <c r="CR72" s="252" t="str">
        <f>IF(CR1&gt;'Вводные данные'!$F$7,"N",('Вводные данные'!CQ323))</f>
        <v>N</v>
      </c>
      <c r="CS72" s="252" t="str">
        <f>IF(CS1&gt;'Вводные данные'!$F$7,"N",('Вводные данные'!CR323))</f>
        <v>N</v>
      </c>
      <c r="CT72" s="252" t="str">
        <f>IF(CT1&gt;'Вводные данные'!$F$7,"N",('Вводные данные'!CS323))</f>
        <v>N</v>
      </c>
      <c r="CU72" s="252" t="str">
        <f>IF(CU1&gt;'Вводные данные'!$F$7,"N",('Вводные данные'!CT323))</f>
        <v>N</v>
      </c>
      <c r="CV72" s="252" t="str">
        <f>IF(CV1&gt;'Вводные данные'!$F$7,"N",('Вводные данные'!CU323))</f>
        <v>N</v>
      </c>
      <c r="CW72" s="252" t="str">
        <f>IF(CW1&gt;'Вводные данные'!$F$7,"N",('Вводные данные'!CV323))</f>
        <v>N</v>
      </c>
      <c r="CX72" s="252" t="str">
        <f>IF(CX1&gt;'Вводные данные'!$F$7,"N",('Вводные данные'!CW323))</f>
        <v>N</v>
      </c>
      <c r="CY72" s="252" t="str">
        <f>IF(CY1&gt;'Вводные данные'!$F$7,"N",('Вводные данные'!CX323))</f>
        <v>N</v>
      </c>
      <c r="CZ72" s="252" t="str">
        <f>IF(CZ1&gt;'Вводные данные'!$F$7,"N",('Вводные данные'!CY323))</f>
        <v>N</v>
      </c>
      <c r="DA72" s="252" t="str">
        <f>IF(DA1&gt;'Вводные данные'!$F$7,"N",('Вводные данные'!CZ323))</f>
        <v>N</v>
      </c>
      <c r="DB72" s="252" t="str">
        <f>IF(DB1&gt;'Вводные данные'!$F$7,"N",('Вводные данные'!DA323))</f>
        <v>N</v>
      </c>
      <c r="DC72" s="252" t="str">
        <f>IF(DC1&gt;'Вводные данные'!$F$7,"N",('Вводные данные'!DB323))</f>
        <v>N</v>
      </c>
      <c r="DD72" s="252" t="str">
        <f>IF(DD1&gt;'Вводные данные'!$F$7,"N",('Вводные данные'!DC323))</f>
        <v>N</v>
      </c>
      <c r="DE72" s="252" t="str">
        <f>IF(DE1&gt;'Вводные данные'!$F$7,"N",('Вводные данные'!DD323))</f>
        <v>N</v>
      </c>
      <c r="DF72" s="252" t="str">
        <f>IF(DF1&gt;'Вводные данные'!$F$7,"N",('Вводные данные'!DE323))</f>
        <v>N</v>
      </c>
      <c r="DG72" s="252" t="str">
        <f>IF(DG1&gt;'Вводные данные'!$F$7,"N",('Вводные данные'!DF323))</f>
        <v>N</v>
      </c>
      <c r="DH72" s="252" t="str">
        <f>IF(DH1&gt;'Вводные данные'!$F$7,"N",('Вводные данные'!DG323))</f>
        <v>N</v>
      </c>
      <c r="DI72" s="252" t="str">
        <f>IF(DI1&gt;'Вводные данные'!$F$7,"N",('Вводные данные'!DH323))</f>
        <v>N</v>
      </c>
      <c r="DJ72" s="252" t="str">
        <f>IF(DJ1&gt;'Вводные данные'!$F$7,"N",('Вводные данные'!DI323))</f>
        <v>N</v>
      </c>
      <c r="DK72" s="252" t="str">
        <f>IF(DK1&gt;'Вводные данные'!$F$7,"N",('Вводные данные'!DJ323))</f>
        <v>N</v>
      </c>
      <c r="DL72" s="252" t="str">
        <f>IF(DL1&gt;'Вводные данные'!$F$7,"N",('Вводные данные'!DK323))</f>
        <v>N</v>
      </c>
      <c r="DM72" s="252" t="str">
        <f>IF(DM1&gt;'Вводные данные'!$F$7,"N",('Вводные данные'!DL323))</f>
        <v>N</v>
      </c>
      <c r="DN72" s="252" t="str">
        <f>IF(DN1&gt;'Вводные данные'!$F$7,"N",('Вводные данные'!DM323))</f>
        <v>N</v>
      </c>
      <c r="DO72" s="252" t="str">
        <f>IF(DO1&gt;'Вводные данные'!$F$7,"N",('Вводные данные'!DN323))</f>
        <v>N</v>
      </c>
      <c r="DP72" s="252" t="str">
        <f>IF(DP1&gt;'Вводные данные'!$F$7,"N",('Вводные данные'!DO323))</f>
        <v>N</v>
      </c>
      <c r="DQ72" s="252" t="str">
        <f>IF(DQ1&gt;'Вводные данные'!$F$7,"N",('Вводные данные'!DP323))</f>
        <v>N</v>
      </c>
      <c r="DR72" s="252" t="str">
        <f>IF(DR1&gt;'Вводные данные'!$F$7,"N",('Вводные данные'!DQ323))</f>
        <v>N</v>
      </c>
      <c r="DS72" s="252" t="str">
        <f>IF(DS1&gt;'Вводные данные'!$F$7,"N",('Вводные данные'!DR323))</f>
        <v>N</v>
      </c>
      <c r="DT72" s="252" t="str">
        <f>IF(DT1&gt;'Вводные данные'!$F$7,"N",('Вводные данные'!DS323))</f>
        <v>N</v>
      </c>
      <c r="DU72" s="252" t="str">
        <f>IF(DU1&gt;'Вводные данные'!$F$7,"N",('Вводные данные'!DT323))</f>
        <v>N</v>
      </c>
      <c r="DV72" s="252" t="str">
        <f>IF(DV1&gt;'Вводные данные'!$F$7,"N",('Вводные данные'!DU323))</f>
        <v>N</v>
      </c>
      <c r="DW72" s="252" t="str">
        <f>IF(DW1&gt;'Вводные данные'!$F$7,"N",('Вводные данные'!DV323))</f>
        <v>N</v>
      </c>
      <c r="DX72" s="252" t="str">
        <f>IF(DX1&gt;'Вводные данные'!$F$7,"N",('Вводные данные'!DW323))</f>
        <v>N</v>
      </c>
      <c r="DY72" s="252" t="str">
        <f>IF(DY1&gt;'Вводные данные'!$F$7,"N",('Вводные данные'!DX323))</f>
        <v>N</v>
      </c>
      <c r="DZ72" s="252" t="str">
        <f>IF(DZ1&gt;'Вводные данные'!$F$7,"N",('Вводные данные'!DY323))</f>
        <v>N</v>
      </c>
      <c r="EA72" s="252" t="str">
        <f>IF(EA1&gt;'Вводные данные'!$F$7,"N",('Вводные данные'!DZ323))</f>
        <v>N</v>
      </c>
      <c r="EB72" s="252" t="str">
        <f>IF(EB1&gt;'Вводные данные'!$F$7,"N",('Вводные данные'!EA323))</f>
        <v>N</v>
      </c>
      <c r="EC72" s="252" t="str">
        <f>IF(EC1&gt;'Вводные данные'!$F$7,"N",('Вводные данные'!EB323))</f>
        <v>N</v>
      </c>
      <c r="ED72" s="252" t="str">
        <f>IF(ED1&gt;'Вводные данные'!$F$7,"N",('Вводные данные'!EC323))</f>
        <v>N</v>
      </c>
      <c r="EE72" s="252" t="str">
        <f>IF(EE1&gt;'Вводные данные'!$F$7,"N",('Вводные данные'!ED323))</f>
        <v>N</v>
      </c>
      <c r="EF72" s="252" t="str">
        <f>IF(EF1&gt;'Вводные данные'!$F$7,"N",('Вводные данные'!EE323))</f>
        <v>N</v>
      </c>
      <c r="EG72" s="252" t="str">
        <f>IF(EG1&gt;'Вводные данные'!$F$7,"N",('Вводные данные'!EF323))</f>
        <v>N</v>
      </c>
      <c r="EH72" s="252" t="str">
        <f>IF(EH1&gt;'Вводные данные'!$F$7,"N",('Вводные данные'!EG323))</f>
        <v>N</v>
      </c>
      <c r="EI72" s="252" t="str">
        <f>IF(EI1&gt;'Вводные данные'!$F$7,"N",('Вводные данные'!EH323))</f>
        <v>N</v>
      </c>
      <c r="EJ72" s="252" t="str">
        <f>IF(EJ1&gt;'Вводные данные'!$F$7,"N",('Вводные данные'!EI323))</f>
        <v>N</v>
      </c>
      <c r="EK72" s="252" t="str">
        <f>IF(EK1&gt;'Вводные данные'!$F$7,"N",('Вводные данные'!EJ323))</f>
        <v>N</v>
      </c>
      <c r="EL72" s="252" t="str">
        <f>IF(EL1&gt;'Вводные данные'!$F$7,"N",('Вводные данные'!EK323))</f>
        <v>N</v>
      </c>
      <c r="EM72" s="252" t="str">
        <f>IF(EM1&gt;'Вводные данные'!$F$7,"N",('Вводные данные'!EL323))</f>
        <v>N</v>
      </c>
      <c r="EN72" s="252" t="str">
        <f>IF(EN1&gt;'Вводные данные'!$F$7,"N",('Вводные данные'!EM323))</f>
        <v>N</v>
      </c>
      <c r="EO72" s="252" t="str">
        <f>IF(EO1&gt;'Вводные данные'!$F$7,"N",('Вводные данные'!EN323))</f>
        <v>N</v>
      </c>
      <c r="EP72" s="252" t="str">
        <f>IF(EP1&gt;'Вводные данные'!$F$7,"N",('Вводные данные'!EO323))</f>
        <v>N</v>
      </c>
      <c r="EQ72" s="252" t="str">
        <f>IF(EQ1&gt;'Вводные данные'!$F$7,"N",('Вводные данные'!EP323))</f>
        <v>N</v>
      </c>
      <c r="ER72" s="252" t="str">
        <f>IF(ER1&gt;'Вводные данные'!$F$7,"N",('Вводные данные'!EQ323))</f>
        <v>N</v>
      </c>
      <c r="ES72" s="252" t="str">
        <f>IF(ES1&gt;'Вводные данные'!$F$7,"N",('Вводные данные'!ER323))</f>
        <v>N</v>
      </c>
      <c r="ET72" s="252" t="str">
        <f>IF(ET1&gt;'Вводные данные'!$F$7,"N",('Вводные данные'!ES323))</f>
        <v>N</v>
      </c>
      <c r="EU72" s="252" t="str">
        <f>IF(EU1&gt;'Вводные данные'!$F$7,"N",('Вводные данные'!ET323))</f>
        <v>N</v>
      </c>
      <c r="EV72" s="252" t="str">
        <f>IF(EV1&gt;'Вводные данные'!$F$7,"N",('Вводные данные'!EU323))</f>
        <v>N</v>
      </c>
      <c r="EW72" s="252" t="str">
        <f>IF(EW1&gt;'Вводные данные'!$F$7,"N",('Вводные данные'!EV323))</f>
        <v>N</v>
      </c>
    </row>
    <row r="73" spans="2:153" ht="15" customHeight="1" x14ac:dyDescent="0.25">
      <c r="B73" s="336" t="s">
        <v>176</v>
      </c>
      <c r="C73" s="261">
        <f t="shared" si="5"/>
        <v>0</v>
      </c>
      <c r="D73" s="261">
        <f>IF(D1&gt;'Вводные данные'!$F$7,"N",('Вводные данные'!C324))</f>
        <v>0</v>
      </c>
      <c r="E73" s="252">
        <f>IF(E1&gt;'Вводные данные'!$F$7,"N",('Вводные данные'!D324))</f>
        <v>0</v>
      </c>
      <c r="F73" s="252">
        <f>IF(F1&gt;'Вводные данные'!$F$7,"N",('Вводные данные'!E324))</f>
        <v>0</v>
      </c>
      <c r="G73" s="252">
        <f>IF(G1&gt;'Вводные данные'!$F$7,"N",('Вводные данные'!F324))</f>
        <v>0</v>
      </c>
      <c r="H73" s="252">
        <f>IF(H1&gt;'Вводные данные'!$F$7,"N",('Вводные данные'!G324))</f>
        <v>0</v>
      </c>
      <c r="I73" s="252">
        <f>IF(I1&gt;'Вводные данные'!$F$7,"N",('Вводные данные'!H324))</f>
        <v>0</v>
      </c>
      <c r="J73" s="252">
        <f>IF(J1&gt;'Вводные данные'!$F$7,"N",('Вводные данные'!I324))</f>
        <v>0</v>
      </c>
      <c r="K73" s="252">
        <f>IF(K1&gt;'Вводные данные'!$F$7,"N",('Вводные данные'!J324))</f>
        <v>0</v>
      </c>
      <c r="L73" s="252">
        <f>IF(L1&gt;'Вводные данные'!$F$7,"N",('Вводные данные'!K324))</f>
        <v>0</v>
      </c>
      <c r="M73" s="252">
        <f>IF(M1&gt;'Вводные данные'!$F$7,"N",('Вводные данные'!L324))</f>
        <v>0</v>
      </c>
      <c r="N73" s="252">
        <f>IF(N1&gt;'Вводные данные'!$F$7,"N",('Вводные данные'!M324))</f>
        <v>0</v>
      </c>
      <c r="O73" s="252">
        <f>IF(O1&gt;'Вводные данные'!$F$7,"N",('Вводные данные'!N324))</f>
        <v>0</v>
      </c>
      <c r="P73" s="252">
        <f>IF(P1&gt;'Вводные данные'!$F$7,"N",('Вводные данные'!O324))</f>
        <v>0</v>
      </c>
      <c r="Q73" s="252">
        <f>IF(Q1&gt;'Вводные данные'!$F$7,"N",('Вводные данные'!P324))</f>
        <v>0</v>
      </c>
      <c r="R73" s="252">
        <f>IF(R1&gt;'Вводные данные'!$F$7,"N",('Вводные данные'!Q324))</f>
        <v>0</v>
      </c>
      <c r="S73" s="252">
        <f>IF(S1&gt;'Вводные данные'!$F$7,"N",('Вводные данные'!R324))</f>
        <v>0</v>
      </c>
      <c r="T73" s="252">
        <f>IF(T1&gt;'Вводные данные'!$F$7,"N",('Вводные данные'!S324))</f>
        <v>0</v>
      </c>
      <c r="U73" s="252">
        <f>IF(U1&gt;'Вводные данные'!$F$7,"N",('Вводные данные'!T324))</f>
        <v>0</v>
      </c>
      <c r="V73" s="252">
        <f>IF(V1&gt;'Вводные данные'!$F$7,"N",('Вводные данные'!U324))</f>
        <v>0</v>
      </c>
      <c r="W73" s="252">
        <f>IF(W1&gt;'Вводные данные'!$F$7,"N",('Вводные данные'!V324))</f>
        <v>0</v>
      </c>
      <c r="X73" s="252" t="str">
        <f>IF(X1&gt;'Вводные данные'!$F$7,"N",('Вводные данные'!W324))</f>
        <v>N</v>
      </c>
      <c r="Y73" s="252" t="str">
        <f>IF(Y1&gt;'Вводные данные'!$F$7,"N",('Вводные данные'!X324))</f>
        <v>N</v>
      </c>
      <c r="Z73" s="252" t="str">
        <f>IF(Z1&gt;'Вводные данные'!$F$7,"N",('Вводные данные'!Y324))</f>
        <v>N</v>
      </c>
      <c r="AA73" s="252" t="str">
        <f>IF(AA1&gt;'Вводные данные'!$F$7,"N",('Вводные данные'!Z324))</f>
        <v>N</v>
      </c>
      <c r="AB73" s="252" t="str">
        <f>IF(AB1&gt;'Вводные данные'!$F$7,"N",('Вводные данные'!AA324))</f>
        <v>N</v>
      </c>
      <c r="AC73" s="252" t="str">
        <f>IF(AC1&gt;'Вводные данные'!$F$7,"N",('Вводные данные'!AB324))</f>
        <v>N</v>
      </c>
      <c r="AD73" s="252" t="str">
        <f>IF(AD1&gt;'Вводные данные'!$F$7,"N",('Вводные данные'!AC324))</f>
        <v>N</v>
      </c>
      <c r="AE73" s="252" t="str">
        <f>IF(AE1&gt;'Вводные данные'!$F$7,"N",('Вводные данные'!AD324))</f>
        <v>N</v>
      </c>
      <c r="AF73" s="252" t="str">
        <f>IF(AF1&gt;'Вводные данные'!$F$7,"N",('Вводные данные'!AE324))</f>
        <v>N</v>
      </c>
      <c r="AG73" s="252" t="str">
        <f>IF(AG1&gt;'Вводные данные'!$F$7,"N",('Вводные данные'!AF324))</f>
        <v>N</v>
      </c>
      <c r="AH73" s="252" t="str">
        <f>IF(AH1&gt;'Вводные данные'!$F$7,"N",('Вводные данные'!AG324))</f>
        <v>N</v>
      </c>
      <c r="AI73" s="252" t="str">
        <f>IF(AI1&gt;'Вводные данные'!$F$7,"N",('Вводные данные'!AH324))</f>
        <v>N</v>
      </c>
      <c r="AJ73" s="252" t="str">
        <f>IF(AJ1&gt;'Вводные данные'!$F$7,"N",('Вводные данные'!AI324))</f>
        <v>N</v>
      </c>
      <c r="AK73" s="252" t="str">
        <f>IF(AK1&gt;'Вводные данные'!$F$7,"N",('Вводные данные'!AJ324))</f>
        <v>N</v>
      </c>
      <c r="AL73" s="252" t="str">
        <f>IF(AL1&gt;'Вводные данные'!$F$7,"N",('Вводные данные'!AK324))</f>
        <v>N</v>
      </c>
      <c r="AM73" s="252" t="str">
        <f>IF(AM1&gt;'Вводные данные'!$F$7,"N",('Вводные данные'!AL324))</f>
        <v>N</v>
      </c>
      <c r="AN73" s="252" t="str">
        <f>IF(AN1&gt;'Вводные данные'!$F$7,"N",('Вводные данные'!AM324))</f>
        <v>N</v>
      </c>
      <c r="AO73" s="252" t="str">
        <f>IF(AO1&gt;'Вводные данные'!$F$7,"N",('Вводные данные'!AN324))</f>
        <v>N</v>
      </c>
      <c r="AP73" s="252" t="str">
        <f>IF(AP1&gt;'Вводные данные'!$F$7,"N",('Вводные данные'!AO324))</f>
        <v>N</v>
      </c>
      <c r="AQ73" s="252" t="str">
        <f>IF(AQ1&gt;'Вводные данные'!$F$7,"N",('Вводные данные'!AP324))</f>
        <v>N</v>
      </c>
      <c r="AR73" s="252" t="str">
        <f>IF(AR1&gt;'Вводные данные'!$F$7,"N",('Вводные данные'!AQ324))</f>
        <v>N</v>
      </c>
      <c r="AS73" s="252" t="str">
        <f>IF(AS1&gt;'Вводные данные'!$F$7,"N",('Вводные данные'!AR324))</f>
        <v>N</v>
      </c>
      <c r="AT73" s="252" t="str">
        <f>IF(AT1&gt;'Вводные данные'!$F$7,"N",('Вводные данные'!AS324))</f>
        <v>N</v>
      </c>
      <c r="AU73" s="252" t="str">
        <f>IF(AU1&gt;'Вводные данные'!$F$7,"N",('Вводные данные'!AT324))</f>
        <v>N</v>
      </c>
      <c r="AV73" s="252" t="str">
        <f>IF(AV1&gt;'Вводные данные'!$F$7,"N",('Вводные данные'!AU324))</f>
        <v>N</v>
      </c>
      <c r="AW73" s="252" t="str">
        <f>IF(AW1&gt;'Вводные данные'!$F$7,"N",('Вводные данные'!AV324))</f>
        <v>N</v>
      </c>
      <c r="AX73" s="252" t="str">
        <f>IF(AX1&gt;'Вводные данные'!$F$7,"N",('Вводные данные'!AW324))</f>
        <v>N</v>
      </c>
      <c r="AY73" s="252" t="str">
        <f>IF(AY1&gt;'Вводные данные'!$F$7,"N",('Вводные данные'!AX324))</f>
        <v>N</v>
      </c>
      <c r="AZ73" s="252" t="str">
        <f>IF(AZ1&gt;'Вводные данные'!$F$7,"N",('Вводные данные'!AY324))</f>
        <v>N</v>
      </c>
      <c r="BA73" s="252" t="str">
        <f>IF(BA1&gt;'Вводные данные'!$F$7,"N",('Вводные данные'!AZ324))</f>
        <v>N</v>
      </c>
      <c r="BB73" s="252" t="str">
        <f>IF(BB1&gt;'Вводные данные'!$F$7,"N",('Вводные данные'!BA324))</f>
        <v>N</v>
      </c>
      <c r="BC73" s="252" t="str">
        <f>IF(BC1&gt;'Вводные данные'!$F$7,"N",('Вводные данные'!BB324))</f>
        <v>N</v>
      </c>
      <c r="BD73" s="252" t="str">
        <f>IF(BD1&gt;'Вводные данные'!$F$7,"N",('Вводные данные'!BC324))</f>
        <v>N</v>
      </c>
      <c r="BE73" s="252" t="str">
        <f>IF(BE1&gt;'Вводные данные'!$F$7,"N",('Вводные данные'!BD324))</f>
        <v>N</v>
      </c>
      <c r="BF73" s="252" t="str">
        <f>IF(BF1&gt;'Вводные данные'!$F$7,"N",('Вводные данные'!BE324))</f>
        <v>N</v>
      </c>
      <c r="BG73" s="252" t="str">
        <f>IF(BG1&gt;'Вводные данные'!$F$7,"N",('Вводные данные'!BF324))</f>
        <v>N</v>
      </c>
      <c r="BH73" s="252" t="str">
        <f>IF(BH1&gt;'Вводные данные'!$F$7,"N",('Вводные данные'!BG324))</f>
        <v>N</v>
      </c>
      <c r="BI73" s="252" t="str">
        <f>IF(BI1&gt;'Вводные данные'!$F$7,"N",('Вводные данные'!BH324))</f>
        <v>N</v>
      </c>
      <c r="BJ73" s="252" t="str">
        <f>IF(BJ1&gt;'Вводные данные'!$F$7,"N",('Вводные данные'!BI324))</f>
        <v>N</v>
      </c>
      <c r="BK73" s="252" t="str">
        <f>IF(BK1&gt;'Вводные данные'!$F$7,"N",('Вводные данные'!BJ324))</f>
        <v>N</v>
      </c>
      <c r="BL73" s="252" t="str">
        <f>IF(BL1&gt;'Вводные данные'!$F$7,"N",('Вводные данные'!BK324))</f>
        <v>N</v>
      </c>
      <c r="BM73" s="252" t="str">
        <f>IF(BM1&gt;'Вводные данные'!$F$7,"N",('Вводные данные'!BL324))</f>
        <v>N</v>
      </c>
      <c r="BN73" s="252" t="str">
        <f>IF(BN1&gt;'Вводные данные'!$F$7,"N",('Вводные данные'!BM324))</f>
        <v>N</v>
      </c>
      <c r="BO73" s="252" t="str">
        <f>IF(BO1&gt;'Вводные данные'!$F$7,"N",('Вводные данные'!BN324))</f>
        <v>N</v>
      </c>
      <c r="BP73" s="252" t="str">
        <f>IF(BP1&gt;'Вводные данные'!$F$7,"N",('Вводные данные'!BO324))</f>
        <v>N</v>
      </c>
      <c r="BQ73" s="252" t="str">
        <f>IF(BQ1&gt;'Вводные данные'!$F$7,"N",('Вводные данные'!BP324))</f>
        <v>N</v>
      </c>
      <c r="BR73" s="252" t="str">
        <f>IF(BR1&gt;'Вводные данные'!$F$7,"N",('Вводные данные'!BQ324))</f>
        <v>N</v>
      </c>
      <c r="BS73" s="252" t="str">
        <f>IF(BS1&gt;'Вводные данные'!$F$7,"N",('Вводные данные'!BR324))</f>
        <v>N</v>
      </c>
      <c r="BT73" s="252" t="str">
        <f>IF(BT1&gt;'Вводные данные'!$F$7,"N",('Вводные данные'!BS324))</f>
        <v>N</v>
      </c>
      <c r="BU73" s="252" t="str">
        <f>IF(BU1&gt;'Вводные данные'!$F$7,"N",('Вводные данные'!BT324))</f>
        <v>N</v>
      </c>
      <c r="BV73" s="252" t="str">
        <f>IF(BV1&gt;'Вводные данные'!$F$7,"N",('Вводные данные'!BU324))</f>
        <v>N</v>
      </c>
      <c r="BW73" s="252" t="str">
        <f>IF(BW1&gt;'Вводные данные'!$F$7,"N",('Вводные данные'!BV324))</f>
        <v>N</v>
      </c>
      <c r="BX73" s="252" t="str">
        <f>IF(BX1&gt;'Вводные данные'!$F$7,"N",('Вводные данные'!BW324))</f>
        <v>N</v>
      </c>
      <c r="BY73" s="252" t="str">
        <f>IF(BY1&gt;'Вводные данные'!$F$7,"N",('Вводные данные'!BX324))</f>
        <v>N</v>
      </c>
      <c r="BZ73" s="252" t="str">
        <f>IF(BZ1&gt;'Вводные данные'!$F$7,"N",('Вводные данные'!BY324))</f>
        <v>N</v>
      </c>
      <c r="CA73" s="252" t="str">
        <f>IF(CA1&gt;'Вводные данные'!$F$7,"N",('Вводные данные'!BZ324))</f>
        <v>N</v>
      </c>
      <c r="CB73" s="252" t="str">
        <f>IF(CB1&gt;'Вводные данные'!$F$7,"N",('Вводные данные'!CA324))</f>
        <v>N</v>
      </c>
      <c r="CC73" s="252" t="str">
        <f>IF(CC1&gt;'Вводные данные'!$F$7,"N",('Вводные данные'!CB324))</f>
        <v>N</v>
      </c>
      <c r="CD73" s="252" t="str">
        <f>IF(CD1&gt;'Вводные данные'!$F$7,"N",('Вводные данные'!CC324))</f>
        <v>N</v>
      </c>
      <c r="CE73" s="252" t="str">
        <f>IF(CE1&gt;'Вводные данные'!$F$7,"N",('Вводные данные'!CD324))</f>
        <v>N</v>
      </c>
      <c r="CF73" s="252" t="str">
        <f>IF(CF1&gt;'Вводные данные'!$F$7,"N",('Вводные данные'!CE324))</f>
        <v>N</v>
      </c>
      <c r="CG73" s="252" t="str">
        <f>IF(CG1&gt;'Вводные данные'!$F$7,"N",('Вводные данные'!CF324))</f>
        <v>N</v>
      </c>
      <c r="CH73" s="252" t="str">
        <f>IF(CH1&gt;'Вводные данные'!$F$7,"N",('Вводные данные'!CG324))</f>
        <v>N</v>
      </c>
      <c r="CI73" s="252" t="str">
        <f>IF(CI1&gt;'Вводные данные'!$F$7,"N",('Вводные данные'!CH324))</f>
        <v>N</v>
      </c>
      <c r="CJ73" s="252" t="str">
        <f>IF(CJ1&gt;'Вводные данные'!$F$7,"N",('Вводные данные'!CI324))</f>
        <v>N</v>
      </c>
      <c r="CK73" s="252" t="str">
        <f>IF(CK1&gt;'Вводные данные'!$F$7,"N",('Вводные данные'!CJ324))</f>
        <v>N</v>
      </c>
      <c r="CL73" s="252" t="str">
        <f>IF(CL1&gt;'Вводные данные'!$F$7,"N",('Вводные данные'!CK324))</f>
        <v>N</v>
      </c>
      <c r="CM73" s="252" t="str">
        <f>IF(CM1&gt;'Вводные данные'!$F$7,"N",('Вводные данные'!CL324))</f>
        <v>N</v>
      </c>
      <c r="CN73" s="252" t="str">
        <f>IF(CN1&gt;'Вводные данные'!$F$7,"N",('Вводные данные'!CM324))</f>
        <v>N</v>
      </c>
      <c r="CO73" s="252" t="str">
        <f>IF(CO1&gt;'Вводные данные'!$F$7,"N",('Вводные данные'!CN324))</f>
        <v>N</v>
      </c>
      <c r="CP73" s="252" t="str">
        <f>IF(CP1&gt;'Вводные данные'!$F$7,"N",('Вводные данные'!CO324))</f>
        <v>N</v>
      </c>
      <c r="CQ73" s="252" t="str">
        <f>IF(CQ1&gt;'Вводные данные'!$F$7,"N",('Вводные данные'!CP324))</f>
        <v>N</v>
      </c>
      <c r="CR73" s="252" t="str">
        <f>IF(CR1&gt;'Вводные данные'!$F$7,"N",('Вводные данные'!CQ324))</f>
        <v>N</v>
      </c>
      <c r="CS73" s="252" t="str">
        <f>IF(CS1&gt;'Вводные данные'!$F$7,"N",('Вводные данные'!CR324))</f>
        <v>N</v>
      </c>
      <c r="CT73" s="252" t="str">
        <f>IF(CT1&gt;'Вводные данные'!$F$7,"N",('Вводные данные'!CS324))</f>
        <v>N</v>
      </c>
      <c r="CU73" s="252" t="str">
        <f>IF(CU1&gt;'Вводные данные'!$F$7,"N",('Вводные данные'!CT324))</f>
        <v>N</v>
      </c>
      <c r="CV73" s="252" t="str">
        <f>IF(CV1&gt;'Вводные данные'!$F$7,"N",('Вводные данные'!CU324))</f>
        <v>N</v>
      </c>
      <c r="CW73" s="252" t="str">
        <f>IF(CW1&gt;'Вводные данные'!$F$7,"N",('Вводные данные'!CV324))</f>
        <v>N</v>
      </c>
      <c r="CX73" s="252" t="str">
        <f>IF(CX1&gt;'Вводные данные'!$F$7,"N",('Вводные данные'!CW324))</f>
        <v>N</v>
      </c>
      <c r="CY73" s="252" t="str">
        <f>IF(CY1&gt;'Вводные данные'!$F$7,"N",('Вводные данные'!CX324))</f>
        <v>N</v>
      </c>
      <c r="CZ73" s="252" t="str">
        <f>IF(CZ1&gt;'Вводные данные'!$F$7,"N",('Вводные данные'!CY324))</f>
        <v>N</v>
      </c>
      <c r="DA73" s="252" t="str">
        <f>IF(DA1&gt;'Вводные данные'!$F$7,"N",('Вводные данные'!CZ324))</f>
        <v>N</v>
      </c>
      <c r="DB73" s="252" t="str">
        <f>IF(DB1&gt;'Вводные данные'!$F$7,"N",('Вводные данные'!DA324))</f>
        <v>N</v>
      </c>
      <c r="DC73" s="252" t="str">
        <f>IF(DC1&gt;'Вводные данные'!$F$7,"N",('Вводные данные'!DB324))</f>
        <v>N</v>
      </c>
      <c r="DD73" s="252" t="str">
        <f>IF(DD1&gt;'Вводные данные'!$F$7,"N",('Вводные данные'!DC324))</f>
        <v>N</v>
      </c>
      <c r="DE73" s="252" t="str">
        <f>IF(DE1&gt;'Вводные данные'!$F$7,"N",('Вводные данные'!DD324))</f>
        <v>N</v>
      </c>
      <c r="DF73" s="252" t="str">
        <f>IF(DF1&gt;'Вводные данные'!$F$7,"N",('Вводные данные'!DE324))</f>
        <v>N</v>
      </c>
      <c r="DG73" s="252" t="str">
        <f>IF(DG1&gt;'Вводные данные'!$F$7,"N",('Вводные данные'!DF324))</f>
        <v>N</v>
      </c>
      <c r="DH73" s="252" t="str">
        <f>IF(DH1&gt;'Вводные данные'!$F$7,"N",('Вводные данные'!DG324))</f>
        <v>N</v>
      </c>
      <c r="DI73" s="252" t="str">
        <f>IF(DI1&gt;'Вводные данные'!$F$7,"N",('Вводные данные'!DH324))</f>
        <v>N</v>
      </c>
      <c r="DJ73" s="252" t="str">
        <f>IF(DJ1&gt;'Вводные данные'!$F$7,"N",('Вводные данные'!DI324))</f>
        <v>N</v>
      </c>
      <c r="DK73" s="252" t="str">
        <f>IF(DK1&gt;'Вводные данные'!$F$7,"N",('Вводные данные'!DJ324))</f>
        <v>N</v>
      </c>
      <c r="DL73" s="252" t="str">
        <f>IF(DL1&gt;'Вводные данные'!$F$7,"N",('Вводные данные'!DK324))</f>
        <v>N</v>
      </c>
      <c r="DM73" s="252" t="str">
        <f>IF(DM1&gt;'Вводные данные'!$F$7,"N",('Вводные данные'!DL324))</f>
        <v>N</v>
      </c>
      <c r="DN73" s="252" t="str">
        <f>IF(DN1&gt;'Вводные данные'!$F$7,"N",('Вводные данные'!DM324))</f>
        <v>N</v>
      </c>
      <c r="DO73" s="252" t="str">
        <f>IF(DO1&gt;'Вводные данные'!$F$7,"N",('Вводные данные'!DN324))</f>
        <v>N</v>
      </c>
      <c r="DP73" s="252" t="str">
        <f>IF(DP1&gt;'Вводные данные'!$F$7,"N",('Вводные данные'!DO324))</f>
        <v>N</v>
      </c>
      <c r="DQ73" s="252" t="str">
        <f>IF(DQ1&gt;'Вводные данные'!$F$7,"N",('Вводные данные'!DP324))</f>
        <v>N</v>
      </c>
      <c r="DR73" s="252" t="str">
        <f>IF(DR1&gt;'Вводные данные'!$F$7,"N",('Вводные данные'!DQ324))</f>
        <v>N</v>
      </c>
      <c r="DS73" s="252" t="str">
        <f>IF(DS1&gt;'Вводные данные'!$F$7,"N",('Вводные данные'!DR324))</f>
        <v>N</v>
      </c>
      <c r="DT73" s="252" t="str">
        <f>IF(DT1&gt;'Вводные данные'!$F$7,"N",('Вводные данные'!DS324))</f>
        <v>N</v>
      </c>
      <c r="DU73" s="252" t="str">
        <f>IF(DU1&gt;'Вводные данные'!$F$7,"N",('Вводные данные'!DT324))</f>
        <v>N</v>
      </c>
      <c r="DV73" s="252" t="str">
        <f>IF(DV1&gt;'Вводные данные'!$F$7,"N",('Вводные данные'!DU324))</f>
        <v>N</v>
      </c>
      <c r="DW73" s="252" t="str">
        <f>IF(DW1&gt;'Вводные данные'!$F$7,"N",('Вводные данные'!DV324))</f>
        <v>N</v>
      </c>
      <c r="DX73" s="252" t="str">
        <f>IF(DX1&gt;'Вводные данные'!$F$7,"N",('Вводные данные'!DW324))</f>
        <v>N</v>
      </c>
      <c r="DY73" s="252" t="str">
        <f>IF(DY1&gt;'Вводные данные'!$F$7,"N",('Вводные данные'!DX324))</f>
        <v>N</v>
      </c>
      <c r="DZ73" s="252" t="str">
        <f>IF(DZ1&gt;'Вводные данные'!$F$7,"N",('Вводные данные'!DY324))</f>
        <v>N</v>
      </c>
      <c r="EA73" s="252" t="str">
        <f>IF(EA1&gt;'Вводные данные'!$F$7,"N",('Вводные данные'!DZ324))</f>
        <v>N</v>
      </c>
      <c r="EB73" s="252" t="str">
        <f>IF(EB1&gt;'Вводные данные'!$F$7,"N",('Вводные данные'!EA324))</f>
        <v>N</v>
      </c>
      <c r="EC73" s="252" t="str">
        <f>IF(EC1&gt;'Вводные данные'!$F$7,"N",('Вводные данные'!EB324))</f>
        <v>N</v>
      </c>
      <c r="ED73" s="252" t="str">
        <f>IF(ED1&gt;'Вводные данные'!$F$7,"N",('Вводные данные'!EC324))</f>
        <v>N</v>
      </c>
      <c r="EE73" s="252" t="str">
        <f>IF(EE1&gt;'Вводные данные'!$F$7,"N",('Вводные данные'!ED324))</f>
        <v>N</v>
      </c>
      <c r="EF73" s="252" t="str">
        <f>IF(EF1&gt;'Вводные данные'!$F$7,"N",('Вводные данные'!EE324))</f>
        <v>N</v>
      </c>
      <c r="EG73" s="252" t="str">
        <f>IF(EG1&gt;'Вводные данные'!$F$7,"N",('Вводные данные'!EF324))</f>
        <v>N</v>
      </c>
      <c r="EH73" s="252" t="str">
        <f>IF(EH1&gt;'Вводные данные'!$F$7,"N",('Вводные данные'!EG324))</f>
        <v>N</v>
      </c>
      <c r="EI73" s="252" t="str">
        <f>IF(EI1&gt;'Вводные данные'!$F$7,"N",('Вводные данные'!EH324))</f>
        <v>N</v>
      </c>
      <c r="EJ73" s="252" t="str">
        <f>IF(EJ1&gt;'Вводные данные'!$F$7,"N",('Вводные данные'!EI324))</f>
        <v>N</v>
      </c>
      <c r="EK73" s="252" t="str">
        <f>IF(EK1&gt;'Вводные данные'!$F$7,"N",('Вводные данные'!EJ324))</f>
        <v>N</v>
      </c>
      <c r="EL73" s="252" t="str">
        <f>IF(EL1&gt;'Вводные данные'!$F$7,"N",('Вводные данные'!EK324))</f>
        <v>N</v>
      </c>
      <c r="EM73" s="252" t="str">
        <f>IF(EM1&gt;'Вводные данные'!$F$7,"N",('Вводные данные'!EL324))</f>
        <v>N</v>
      </c>
      <c r="EN73" s="252" t="str">
        <f>IF(EN1&gt;'Вводные данные'!$F$7,"N",('Вводные данные'!EM324))</f>
        <v>N</v>
      </c>
      <c r="EO73" s="252" t="str">
        <f>IF(EO1&gt;'Вводные данные'!$F$7,"N",('Вводные данные'!EN324))</f>
        <v>N</v>
      </c>
      <c r="EP73" s="252" t="str">
        <f>IF(EP1&gt;'Вводные данные'!$F$7,"N",('Вводные данные'!EO324))</f>
        <v>N</v>
      </c>
      <c r="EQ73" s="252" t="str">
        <f>IF(EQ1&gt;'Вводные данные'!$F$7,"N",('Вводные данные'!EP324))</f>
        <v>N</v>
      </c>
      <c r="ER73" s="252" t="str">
        <f>IF(ER1&gt;'Вводные данные'!$F$7,"N",('Вводные данные'!EQ324))</f>
        <v>N</v>
      </c>
      <c r="ES73" s="252" t="str">
        <f>IF(ES1&gt;'Вводные данные'!$F$7,"N",('Вводные данные'!ER324))</f>
        <v>N</v>
      </c>
      <c r="ET73" s="252" t="str">
        <f>IF(ET1&gt;'Вводные данные'!$F$7,"N",('Вводные данные'!ES324))</f>
        <v>N</v>
      </c>
      <c r="EU73" s="252" t="str">
        <f>IF(EU1&gt;'Вводные данные'!$F$7,"N",('Вводные данные'!ET324))</f>
        <v>N</v>
      </c>
      <c r="EV73" s="252" t="str">
        <f>IF(EV1&gt;'Вводные данные'!$F$7,"N",('Вводные данные'!EU324))</f>
        <v>N</v>
      </c>
      <c r="EW73" s="252" t="str">
        <f>IF(EW1&gt;'Вводные данные'!$F$7,"N",('Вводные данные'!EV324))</f>
        <v>N</v>
      </c>
    </row>
    <row r="74" spans="2:153" ht="15" customHeight="1" x14ac:dyDescent="0.25">
      <c r="B74" s="349" t="str">
        <f>IF('Вводные данные'!B325=0,"",'Вводные данные'!B325)</f>
        <v>собственные средства</v>
      </c>
      <c r="C74" s="261">
        <f t="shared" si="5"/>
        <v>300000</v>
      </c>
      <c r="D74" s="261">
        <f>IF(D1&gt;'Вводные данные'!$F$7,"N",('Вводные данные'!C325))</f>
        <v>300000</v>
      </c>
      <c r="E74" s="252">
        <f>IF(E1&gt;'Вводные данные'!$F$7,"N",('Вводные данные'!D325))</f>
        <v>0</v>
      </c>
      <c r="F74" s="252">
        <f>IF(F1&gt;'Вводные данные'!$F$7,"N",('Вводные данные'!E325))</f>
        <v>0</v>
      </c>
      <c r="G74" s="252">
        <f>IF(G1&gt;'Вводные данные'!$F$7,"N",('Вводные данные'!F325))</f>
        <v>0</v>
      </c>
      <c r="H74" s="252">
        <f>IF(H1&gt;'Вводные данные'!$F$7,"N",('Вводные данные'!G325))</f>
        <v>0</v>
      </c>
      <c r="I74" s="252">
        <f>IF(I1&gt;'Вводные данные'!$F$7,"N",('Вводные данные'!H325))</f>
        <v>0</v>
      </c>
      <c r="J74" s="252">
        <f>IF(J1&gt;'Вводные данные'!$F$7,"N",('Вводные данные'!I325))</f>
        <v>0</v>
      </c>
      <c r="K74" s="252">
        <f>IF(K1&gt;'Вводные данные'!$F$7,"N",('Вводные данные'!J325))</f>
        <v>0</v>
      </c>
      <c r="L74" s="252">
        <f>IF(L1&gt;'Вводные данные'!$F$7,"N",('Вводные данные'!K325))</f>
        <v>0</v>
      </c>
      <c r="M74" s="252">
        <f>IF(M1&gt;'Вводные данные'!$F$7,"N",('Вводные данные'!L325))</f>
        <v>0</v>
      </c>
      <c r="N74" s="252">
        <f>IF(N1&gt;'Вводные данные'!$F$7,"N",('Вводные данные'!M325))</f>
        <v>0</v>
      </c>
      <c r="O74" s="252">
        <f>IF(O1&gt;'Вводные данные'!$F$7,"N",('Вводные данные'!N325))</f>
        <v>0</v>
      </c>
      <c r="P74" s="252">
        <f>IF(P1&gt;'Вводные данные'!$F$7,"N",('Вводные данные'!O325))</f>
        <v>0</v>
      </c>
      <c r="Q74" s="252">
        <f>IF(Q1&gt;'Вводные данные'!$F$7,"N",('Вводные данные'!P325))</f>
        <v>0</v>
      </c>
      <c r="R74" s="252">
        <f>IF(R1&gt;'Вводные данные'!$F$7,"N",('Вводные данные'!Q325))</f>
        <v>0</v>
      </c>
      <c r="S74" s="252">
        <f>IF(S1&gt;'Вводные данные'!$F$7,"N",('Вводные данные'!R325))</f>
        <v>0</v>
      </c>
      <c r="T74" s="252">
        <f>IF(T1&gt;'Вводные данные'!$F$7,"N",('Вводные данные'!S325))</f>
        <v>0</v>
      </c>
      <c r="U74" s="252">
        <f>IF(U1&gt;'Вводные данные'!$F$7,"N",('Вводные данные'!T325))</f>
        <v>0</v>
      </c>
      <c r="V74" s="252">
        <f>IF(V1&gt;'Вводные данные'!$F$7,"N",('Вводные данные'!U325))</f>
        <v>0</v>
      </c>
      <c r="W74" s="252">
        <f>IF(W1&gt;'Вводные данные'!$F$7,"N",('Вводные данные'!V325))</f>
        <v>0</v>
      </c>
      <c r="X74" s="252" t="str">
        <f>IF(X1&gt;'Вводные данные'!$F$7,"N",('Вводные данные'!W325))</f>
        <v>N</v>
      </c>
      <c r="Y74" s="252" t="str">
        <f>IF(Y1&gt;'Вводные данные'!$F$7,"N",('Вводные данные'!X325))</f>
        <v>N</v>
      </c>
      <c r="Z74" s="252" t="str">
        <f>IF(Z1&gt;'Вводные данные'!$F$7,"N",('Вводные данные'!Y325))</f>
        <v>N</v>
      </c>
      <c r="AA74" s="252" t="str">
        <f>IF(AA1&gt;'Вводные данные'!$F$7,"N",('Вводные данные'!Z325))</f>
        <v>N</v>
      </c>
      <c r="AB74" s="252" t="str">
        <f>IF(AB1&gt;'Вводные данные'!$F$7,"N",('Вводные данные'!AA325))</f>
        <v>N</v>
      </c>
      <c r="AC74" s="252" t="str">
        <f>IF(AC1&gt;'Вводные данные'!$F$7,"N",('Вводные данные'!AB325))</f>
        <v>N</v>
      </c>
      <c r="AD74" s="252" t="str">
        <f>IF(AD1&gt;'Вводные данные'!$F$7,"N",('Вводные данные'!AC325))</f>
        <v>N</v>
      </c>
      <c r="AE74" s="252" t="str">
        <f>IF(AE1&gt;'Вводные данные'!$F$7,"N",('Вводные данные'!AD325))</f>
        <v>N</v>
      </c>
      <c r="AF74" s="252" t="str">
        <f>IF(AF1&gt;'Вводные данные'!$F$7,"N",('Вводные данные'!AE325))</f>
        <v>N</v>
      </c>
      <c r="AG74" s="252" t="str">
        <f>IF(AG1&gt;'Вводные данные'!$F$7,"N",('Вводные данные'!AF325))</f>
        <v>N</v>
      </c>
      <c r="AH74" s="252" t="str">
        <f>IF(AH1&gt;'Вводные данные'!$F$7,"N",('Вводные данные'!AG325))</f>
        <v>N</v>
      </c>
      <c r="AI74" s="252" t="str">
        <f>IF(AI1&gt;'Вводные данные'!$F$7,"N",('Вводные данные'!AH325))</f>
        <v>N</v>
      </c>
      <c r="AJ74" s="252" t="str">
        <f>IF(AJ1&gt;'Вводные данные'!$F$7,"N",('Вводные данные'!AI325))</f>
        <v>N</v>
      </c>
      <c r="AK74" s="252" t="str">
        <f>IF(AK1&gt;'Вводные данные'!$F$7,"N",('Вводные данные'!AJ325))</f>
        <v>N</v>
      </c>
      <c r="AL74" s="252" t="str">
        <f>IF(AL1&gt;'Вводные данные'!$F$7,"N",('Вводные данные'!AK325))</f>
        <v>N</v>
      </c>
      <c r="AM74" s="252" t="str">
        <f>IF(AM1&gt;'Вводные данные'!$F$7,"N",('Вводные данные'!AL325))</f>
        <v>N</v>
      </c>
      <c r="AN74" s="252" t="str">
        <f>IF(AN1&gt;'Вводные данные'!$F$7,"N",('Вводные данные'!AM325))</f>
        <v>N</v>
      </c>
      <c r="AO74" s="252" t="str">
        <f>IF(AO1&gt;'Вводные данные'!$F$7,"N",('Вводные данные'!AN325))</f>
        <v>N</v>
      </c>
      <c r="AP74" s="252" t="str">
        <f>IF(AP1&gt;'Вводные данные'!$F$7,"N",('Вводные данные'!AO325))</f>
        <v>N</v>
      </c>
      <c r="AQ74" s="252" t="str">
        <f>IF(AQ1&gt;'Вводные данные'!$F$7,"N",('Вводные данные'!AP325))</f>
        <v>N</v>
      </c>
      <c r="AR74" s="252" t="str">
        <f>IF(AR1&gt;'Вводные данные'!$F$7,"N",('Вводные данные'!AQ325))</f>
        <v>N</v>
      </c>
      <c r="AS74" s="252" t="str">
        <f>IF(AS1&gt;'Вводные данные'!$F$7,"N",('Вводные данные'!AR325))</f>
        <v>N</v>
      </c>
      <c r="AT74" s="252" t="str">
        <f>IF(AT1&gt;'Вводные данные'!$F$7,"N",('Вводные данные'!AS325))</f>
        <v>N</v>
      </c>
      <c r="AU74" s="252" t="str">
        <f>IF(AU1&gt;'Вводные данные'!$F$7,"N",('Вводные данные'!AT325))</f>
        <v>N</v>
      </c>
      <c r="AV74" s="252" t="str">
        <f>IF(AV1&gt;'Вводные данные'!$F$7,"N",('Вводные данные'!AU325))</f>
        <v>N</v>
      </c>
      <c r="AW74" s="252" t="str">
        <f>IF(AW1&gt;'Вводные данные'!$F$7,"N",('Вводные данные'!AV325))</f>
        <v>N</v>
      </c>
      <c r="AX74" s="252" t="str">
        <f>IF(AX1&gt;'Вводные данные'!$F$7,"N",('Вводные данные'!AW325))</f>
        <v>N</v>
      </c>
      <c r="AY74" s="252" t="str">
        <f>IF(AY1&gt;'Вводные данные'!$F$7,"N",('Вводные данные'!AX325))</f>
        <v>N</v>
      </c>
      <c r="AZ74" s="252" t="str">
        <f>IF(AZ1&gt;'Вводные данные'!$F$7,"N",('Вводные данные'!AY325))</f>
        <v>N</v>
      </c>
      <c r="BA74" s="252" t="str">
        <f>IF(BA1&gt;'Вводные данные'!$F$7,"N",('Вводные данные'!AZ325))</f>
        <v>N</v>
      </c>
      <c r="BB74" s="252" t="str">
        <f>IF(BB1&gt;'Вводные данные'!$F$7,"N",('Вводные данные'!BA325))</f>
        <v>N</v>
      </c>
      <c r="BC74" s="252" t="str">
        <f>IF(BC1&gt;'Вводные данные'!$F$7,"N",('Вводные данные'!BB325))</f>
        <v>N</v>
      </c>
      <c r="BD74" s="252" t="str">
        <f>IF(BD1&gt;'Вводные данные'!$F$7,"N",('Вводные данные'!BC325))</f>
        <v>N</v>
      </c>
      <c r="BE74" s="252" t="str">
        <f>IF(BE1&gt;'Вводные данные'!$F$7,"N",('Вводные данные'!BD325))</f>
        <v>N</v>
      </c>
      <c r="BF74" s="252" t="str">
        <f>IF(BF1&gt;'Вводные данные'!$F$7,"N",('Вводные данные'!BE325))</f>
        <v>N</v>
      </c>
      <c r="BG74" s="252" t="str">
        <f>IF(BG1&gt;'Вводные данные'!$F$7,"N",('Вводные данные'!BF325))</f>
        <v>N</v>
      </c>
      <c r="BH74" s="252" t="str">
        <f>IF(BH1&gt;'Вводные данные'!$F$7,"N",('Вводные данные'!BG325))</f>
        <v>N</v>
      </c>
      <c r="BI74" s="252" t="str">
        <f>IF(BI1&gt;'Вводные данные'!$F$7,"N",('Вводные данные'!BH325))</f>
        <v>N</v>
      </c>
      <c r="BJ74" s="252" t="str">
        <f>IF(BJ1&gt;'Вводные данные'!$F$7,"N",('Вводные данные'!BI325))</f>
        <v>N</v>
      </c>
      <c r="BK74" s="252" t="str">
        <f>IF(BK1&gt;'Вводные данные'!$F$7,"N",('Вводные данные'!BJ325))</f>
        <v>N</v>
      </c>
      <c r="BL74" s="252" t="str">
        <f>IF(BL1&gt;'Вводные данные'!$F$7,"N",('Вводные данные'!BK325))</f>
        <v>N</v>
      </c>
      <c r="BM74" s="252" t="str">
        <f>IF(BM1&gt;'Вводные данные'!$F$7,"N",('Вводные данные'!BL325))</f>
        <v>N</v>
      </c>
      <c r="BN74" s="252" t="str">
        <f>IF(BN1&gt;'Вводные данные'!$F$7,"N",('Вводные данные'!BM325))</f>
        <v>N</v>
      </c>
      <c r="BO74" s="252" t="str">
        <f>IF(BO1&gt;'Вводные данные'!$F$7,"N",('Вводные данные'!BN325))</f>
        <v>N</v>
      </c>
      <c r="BP74" s="252" t="str">
        <f>IF(BP1&gt;'Вводные данные'!$F$7,"N",('Вводные данные'!BO325))</f>
        <v>N</v>
      </c>
      <c r="BQ74" s="252" t="str">
        <f>IF(BQ1&gt;'Вводные данные'!$F$7,"N",('Вводные данные'!BP325))</f>
        <v>N</v>
      </c>
      <c r="BR74" s="252" t="str">
        <f>IF(BR1&gt;'Вводные данные'!$F$7,"N",('Вводные данные'!BQ325))</f>
        <v>N</v>
      </c>
      <c r="BS74" s="252" t="str">
        <f>IF(BS1&gt;'Вводные данные'!$F$7,"N",('Вводные данные'!BR325))</f>
        <v>N</v>
      </c>
      <c r="BT74" s="252" t="str">
        <f>IF(BT1&gt;'Вводные данные'!$F$7,"N",('Вводные данные'!BS325))</f>
        <v>N</v>
      </c>
      <c r="BU74" s="252" t="str">
        <f>IF(BU1&gt;'Вводные данные'!$F$7,"N",('Вводные данные'!BT325))</f>
        <v>N</v>
      </c>
      <c r="BV74" s="252" t="str">
        <f>IF(BV1&gt;'Вводные данные'!$F$7,"N",('Вводные данные'!BU325))</f>
        <v>N</v>
      </c>
      <c r="BW74" s="252" t="str">
        <f>IF(BW1&gt;'Вводные данные'!$F$7,"N",('Вводные данные'!BV325))</f>
        <v>N</v>
      </c>
      <c r="BX74" s="252" t="str">
        <f>IF(BX1&gt;'Вводные данные'!$F$7,"N",('Вводные данные'!BW325))</f>
        <v>N</v>
      </c>
      <c r="BY74" s="252" t="str">
        <f>IF(BY1&gt;'Вводные данные'!$F$7,"N",('Вводные данные'!BX325))</f>
        <v>N</v>
      </c>
      <c r="BZ74" s="252" t="str">
        <f>IF(BZ1&gt;'Вводные данные'!$F$7,"N",('Вводные данные'!BY325))</f>
        <v>N</v>
      </c>
      <c r="CA74" s="252" t="str">
        <f>IF(CA1&gt;'Вводные данные'!$F$7,"N",('Вводные данные'!BZ325))</f>
        <v>N</v>
      </c>
      <c r="CB74" s="252" t="str">
        <f>IF(CB1&gt;'Вводные данные'!$F$7,"N",('Вводные данные'!CA325))</f>
        <v>N</v>
      </c>
      <c r="CC74" s="252" t="str">
        <f>IF(CC1&gt;'Вводные данные'!$F$7,"N",('Вводные данные'!CB325))</f>
        <v>N</v>
      </c>
      <c r="CD74" s="252" t="str">
        <f>IF(CD1&gt;'Вводные данные'!$F$7,"N",('Вводные данные'!CC325))</f>
        <v>N</v>
      </c>
      <c r="CE74" s="252" t="str">
        <f>IF(CE1&gt;'Вводные данные'!$F$7,"N",('Вводные данные'!CD325))</f>
        <v>N</v>
      </c>
      <c r="CF74" s="252" t="str">
        <f>IF(CF1&gt;'Вводные данные'!$F$7,"N",('Вводные данные'!CE325))</f>
        <v>N</v>
      </c>
      <c r="CG74" s="252" t="str">
        <f>IF(CG1&gt;'Вводные данные'!$F$7,"N",('Вводные данные'!CF325))</f>
        <v>N</v>
      </c>
      <c r="CH74" s="252" t="str">
        <f>IF(CH1&gt;'Вводные данные'!$F$7,"N",('Вводные данные'!CG325))</f>
        <v>N</v>
      </c>
      <c r="CI74" s="252" t="str">
        <f>IF(CI1&gt;'Вводные данные'!$F$7,"N",('Вводные данные'!CH325))</f>
        <v>N</v>
      </c>
      <c r="CJ74" s="252" t="str">
        <f>IF(CJ1&gt;'Вводные данные'!$F$7,"N",('Вводные данные'!CI325))</f>
        <v>N</v>
      </c>
      <c r="CK74" s="252" t="str">
        <f>IF(CK1&gt;'Вводные данные'!$F$7,"N",('Вводные данные'!CJ325))</f>
        <v>N</v>
      </c>
      <c r="CL74" s="252" t="str">
        <f>IF(CL1&gt;'Вводные данные'!$F$7,"N",('Вводные данные'!CK325))</f>
        <v>N</v>
      </c>
      <c r="CM74" s="252" t="str">
        <f>IF(CM1&gt;'Вводные данные'!$F$7,"N",('Вводные данные'!CL325))</f>
        <v>N</v>
      </c>
      <c r="CN74" s="252" t="str">
        <f>IF(CN1&gt;'Вводные данные'!$F$7,"N",('Вводные данные'!CM325))</f>
        <v>N</v>
      </c>
      <c r="CO74" s="252" t="str">
        <f>IF(CO1&gt;'Вводные данные'!$F$7,"N",('Вводные данные'!CN325))</f>
        <v>N</v>
      </c>
      <c r="CP74" s="252" t="str">
        <f>IF(CP1&gt;'Вводные данные'!$F$7,"N",('Вводные данные'!CO325))</f>
        <v>N</v>
      </c>
      <c r="CQ74" s="252" t="str">
        <f>IF(CQ1&gt;'Вводные данные'!$F$7,"N",('Вводные данные'!CP325))</f>
        <v>N</v>
      </c>
      <c r="CR74" s="252" t="str">
        <f>IF(CR1&gt;'Вводные данные'!$F$7,"N",('Вводные данные'!CQ325))</f>
        <v>N</v>
      </c>
      <c r="CS74" s="252" t="str">
        <f>IF(CS1&gt;'Вводные данные'!$F$7,"N",('Вводные данные'!CR325))</f>
        <v>N</v>
      </c>
      <c r="CT74" s="252" t="str">
        <f>IF(CT1&gt;'Вводные данные'!$F$7,"N",('Вводные данные'!CS325))</f>
        <v>N</v>
      </c>
      <c r="CU74" s="252" t="str">
        <f>IF(CU1&gt;'Вводные данные'!$F$7,"N",('Вводные данные'!CT325))</f>
        <v>N</v>
      </c>
      <c r="CV74" s="252" t="str">
        <f>IF(CV1&gt;'Вводные данные'!$F$7,"N",('Вводные данные'!CU325))</f>
        <v>N</v>
      </c>
      <c r="CW74" s="252" t="str">
        <f>IF(CW1&gt;'Вводные данные'!$F$7,"N",('Вводные данные'!CV325))</f>
        <v>N</v>
      </c>
      <c r="CX74" s="252" t="str">
        <f>IF(CX1&gt;'Вводные данные'!$F$7,"N",('Вводные данные'!CW325))</f>
        <v>N</v>
      </c>
      <c r="CY74" s="252" t="str">
        <f>IF(CY1&gt;'Вводные данные'!$F$7,"N",('Вводные данные'!CX325))</f>
        <v>N</v>
      </c>
      <c r="CZ74" s="252" t="str">
        <f>IF(CZ1&gt;'Вводные данные'!$F$7,"N",('Вводные данные'!CY325))</f>
        <v>N</v>
      </c>
      <c r="DA74" s="252" t="str">
        <f>IF(DA1&gt;'Вводные данные'!$F$7,"N",('Вводные данные'!CZ325))</f>
        <v>N</v>
      </c>
      <c r="DB74" s="252" t="str">
        <f>IF(DB1&gt;'Вводные данные'!$F$7,"N",('Вводные данные'!DA325))</f>
        <v>N</v>
      </c>
      <c r="DC74" s="252" t="str">
        <f>IF(DC1&gt;'Вводные данные'!$F$7,"N",('Вводные данные'!DB325))</f>
        <v>N</v>
      </c>
      <c r="DD74" s="252" t="str">
        <f>IF(DD1&gt;'Вводные данные'!$F$7,"N",('Вводные данные'!DC325))</f>
        <v>N</v>
      </c>
      <c r="DE74" s="252" t="str">
        <f>IF(DE1&gt;'Вводные данные'!$F$7,"N",('Вводные данные'!DD325))</f>
        <v>N</v>
      </c>
      <c r="DF74" s="252" t="str">
        <f>IF(DF1&gt;'Вводные данные'!$F$7,"N",('Вводные данные'!DE325))</f>
        <v>N</v>
      </c>
      <c r="DG74" s="252" t="str">
        <f>IF(DG1&gt;'Вводные данные'!$F$7,"N",('Вводные данные'!DF325))</f>
        <v>N</v>
      </c>
      <c r="DH74" s="252" t="str">
        <f>IF(DH1&gt;'Вводные данные'!$F$7,"N",('Вводные данные'!DG325))</f>
        <v>N</v>
      </c>
      <c r="DI74" s="252" t="str">
        <f>IF(DI1&gt;'Вводные данные'!$F$7,"N",('Вводные данные'!DH325))</f>
        <v>N</v>
      </c>
      <c r="DJ74" s="252" t="str">
        <f>IF(DJ1&gt;'Вводные данные'!$F$7,"N",('Вводные данные'!DI325))</f>
        <v>N</v>
      </c>
      <c r="DK74" s="252" t="str">
        <f>IF(DK1&gt;'Вводные данные'!$F$7,"N",('Вводные данные'!DJ325))</f>
        <v>N</v>
      </c>
      <c r="DL74" s="252" t="str">
        <f>IF(DL1&gt;'Вводные данные'!$F$7,"N",('Вводные данные'!DK325))</f>
        <v>N</v>
      </c>
      <c r="DM74" s="252" t="str">
        <f>IF(DM1&gt;'Вводные данные'!$F$7,"N",('Вводные данные'!DL325))</f>
        <v>N</v>
      </c>
      <c r="DN74" s="252" t="str">
        <f>IF(DN1&gt;'Вводные данные'!$F$7,"N",('Вводные данные'!DM325))</f>
        <v>N</v>
      </c>
      <c r="DO74" s="252" t="str">
        <f>IF(DO1&gt;'Вводные данные'!$F$7,"N",('Вводные данные'!DN325))</f>
        <v>N</v>
      </c>
      <c r="DP74" s="252" t="str">
        <f>IF(DP1&gt;'Вводные данные'!$F$7,"N",('Вводные данные'!DO325))</f>
        <v>N</v>
      </c>
      <c r="DQ74" s="252" t="str">
        <f>IF(DQ1&gt;'Вводные данные'!$F$7,"N",('Вводные данные'!DP325))</f>
        <v>N</v>
      </c>
      <c r="DR74" s="252" t="str">
        <f>IF(DR1&gt;'Вводные данные'!$F$7,"N",('Вводные данные'!DQ325))</f>
        <v>N</v>
      </c>
      <c r="DS74" s="252" t="str">
        <f>IF(DS1&gt;'Вводные данные'!$F$7,"N",('Вводные данные'!DR325))</f>
        <v>N</v>
      </c>
      <c r="DT74" s="252" t="str">
        <f>IF(DT1&gt;'Вводные данные'!$F$7,"N",('Вводные данные'!DS325))</f>
        <v>N</v>
      </c>
      <c r="DU74" s="252" t="str">
        <f>IF(DU1&gt;'Вводные данные'!$F$7,"N",('Вводные данные'!DT325))</f>
        <v>N</v>
      </c>
      <c r="DV74" s="252" t="str">
        <f>IF(DV1&gt;'Вводные данные'!$F$7,"N",('Вводные данные'!DU325))</f>
        <v>N</v>
      </c>
      <c r="DW74" s="252" t="str">
        <f>IF(DW1&gt;'Вводные данные'!$F$7,"N",('Вводные данные'!DV325))</f>
        <v>N</v>
      </c>
      <c r="DX74" s="252" t="str">
        <f>IF(DX1&gt;'Вводные данные'!$F$7,"N",('Вводные данные'!DW325))</f>
        <v>N</v>
      </c>
      <c r="DY74" s="252" t="str">
        <f>IF(DY1&gt;'Вводные данные'!$F$7,"N",('Вводные данные'!DX325))</f>
        <v>N</v>
      </c>
      <c r="DZ74" s="252" t="str">
        <f>IF(DZ1&gt;'Вводные данные'!$F$7,"N",('Вводные данные'!DY325))</f>
        <v>N</v>
      </c>
      <c r="EA74" s="252" t="str">
        <f>IF(EA1&gt;'Вводные данные'!$F$7,"N",('Вводные данные'!DZ325))</f>
        <v>N</v>
      </c>
      <c r="EB74" s="252" t="str">
        <f>IF(EB1&gt;'Вводные данные'!$F$7,"N",('Вводные данные'!EA325))</f>
        <v>N</v>
      </c>
      <c r="EC74" s="252" t="str">
        <f>IF(EC1&gt;'Вводные данные'!$F$7,"N",('Вводные данные'!EB325))</f>
        <v>N</v>
      </c>
      <c r="ED74" s="252" t="str">
        <f>IF(ED1&gt;'Вводные данные'!$F$7,"N",('Вводные данные'!EC325))</f>
        <v>N</v>
      </c>
      <c r="EE74" s="252" t="str">
        <f>IF(EE1&gt;'Вводные данные'!$F$7,"N",('Вводные данные'!ED325))</f>
        <v>N</v>
      </c>
      <c r="EF74" s="252" t="str">
        <f>IF(EF1&gt;'Вводные данные'!$F$7,"N",('Вводные данные'!EE325))</f>
        <v>N</v>
      </c>
      <c r="EG74" s="252" t="str">
        <f>IF(EG1&gt;'Вводные данные'!$F$7,"N",('Вводные данные'!EF325))</f>
        <v>N</v>
      </c>
      <c r="EH74" s="252" t="str">
        <f>IF(EH1&gt;'Вводные данные'!$F$7,"N",('Вводные данные'!EG325))</f>
        <v>N</v>
      </c>
      <c r="EI74" s="252" t="str">
        <f>IF(EI1&gt;'Вводные данные'!$F$7,"N",('Вводные данные'!EH325))</f>
        <v>N</v>
      </c>
      <c r="EJ74" s="252" t="str">
        <f>IF(EJ1&gt;'Вводные данные'!$F$7,"N",('Вводные данные'!EI325))</f>
        <v>N</v>
      </c>
      <c r="EK74" s="252" t="str">
        <f>IF(EK1&gt;'Вводные данные'!$F$7,"N",('Вводные данные'!EJ325))</f>
        <v>N</v>
      </c>
      <c r="EL74" s="252" t="str">
        <f>IF(EL1&gt;'Вводные данные'!$F$7,"N",('Вводные данные'!EK325))</f>
        <v>N</v>
      </c>
      <c r="EM74" s="252" t="str">
        <f>IF(EM1&gt;'Вводные данные'!$F$7,"N",('Вводные данные'!EL325))</f>
        <v>N</v>
      </c>
      <c r="EN74" s="252" t="str">
        <f>IF(EN1&gt;'Вводные данные'!$F$7,"N",('Вводные данные'!EM325))</f>
        <v>N</v>
      </c>
      <c r="EO74" s="252" t="str">
        <f>IF(EO1&gt;'Вводные данные'!$F$7,"N",('Вводные данные'!EN325))</f>
        <v>N</v>
      </c>
      <c r="EP74" s="252" t="str">
        <f>IF(EP1&gt;'Вводные данные'!$F$7,"N",('Вводные данные'!EO325))</f>
        <v>N</v>
      </c>
      <c r="EQ74" s="252" t="str">
        <f>IF(EQ1&gt;'Вводные данные'!$F$7,"N",('Вводные данные'!EP325))</f>
        <v>N</v>
      </c>
      <c r="ER74" s="252" t="str">
        <f>IF(ER1&gt;'Вводные данные'!$F$7,"N",('Вводные данные'!EQ325))</f>
        <v>N</v>
      </c>
      <c r="ES74" s="252" t="str">
        <f>IF(ES1&gt;'Вводные данные'!$F$7,"N",('Вводные данные'!ER325))</f>
        <v>N</v>
      </c>
      <c r="ET74" s="252" t="str">
        <f>IF(ET1&gt;'Вводные данные'!$F$7,"N",('Вводные данные'!ES325))</f>
        <v>N</v>
      </c>
      <c r="EU74" s="252" t="str">
        <f>IF(EU1&gt;'Вводные данные'!$F$7,"N",('Вводные данные'!ET325))</f>
        <v>N</v>
      </c>
      <c r="EV74" s="252" t="str">
        <f>IF(EV1&gt;'Вводные данные'!$F$7,"N",('Вводные данные'!EU325))</f>
        <v>N</v>
      </c>
      <c r="EW74" s="252" t="str">
        <f>IF(EW1&gt;'Вводные данные'!$F$7,"N",('Вводные данные'!EV325))</f>
        <v>N</v>
      </c>
    </row>
    <row r="75" spans="2:153" ht="15" customHeight="1" x14ac:dyDescent="0.25">
      <c r="B75" s="349" t="str">
        <f>IF('Вводные данные'!B325=0,"",'Вводные данные'!B325)</f>
        <v>собственные средства</v>
      </c>
      <c r="C75" s="261">
        <f t="shared" si="5"/>
        <v>0</v>
      </c>
      <c r="D75" s="261">
        <f>IF(D1&gt;'Вводные данные'!$F$7,"N",('Вводные данные'!C326))</f>
        <v>0</v>
      </c>
      <c r="E75" s="252">
        <f>IF(E1&gt;'Вводные данные'!$F$7,"N",('Вводные данные'!D326))</f>
        <v>0</v>
      </c>
      <c r="F75" s="252">
        <f>IF(F1&gt;'Вводные данные'!$F$7,"N",('Вводные данные'!E326))</f>
        <v>0</v>
      </c>
      <c r="G75" s="252">
        <f>IF(G1&gt;'Вводные данные'!$F$7,"N",('Вводные данные'!F326))</f>
        <v>0</v>
      </c>
      <c r="H75" s="252">
        <f>IF(H1&gt;'Вводные данные'!$F$7,"N",('Вводные данные'!G326))</f>
        <v>0</v>
      </c>
      <c r="I75" s="252">
        <f>IF(I1&gt;'Вводные данные'!$F$7,"N",('Вводные данные'!H326))</f>
        <v>0</v>
      </c>
      <c r="J75" s="252">
        <f>IF(J1&gt;'Вводные данные'!$F$7,"N",('Вводные данные'!I326))</f>
        <v>0</v>
      </c>
      <c r="K75" s="252">
        <f>IF(K1&gt;'Вводные данные'!$F$7,"N",('Вводные данные'!J326))</f>
        <v>0</v>
      </c>
      <c r="L75" s="252">
        <f>IF(L1&gt;'Вводные данные'!$F$7,"N",('Вводные данные'!K326))</f>
        <v>0</v>
      </c>
      <c r="M75" s="252">
        <f>IF(M1&gt;'Вводные данные'!$F$7,"N",('Вводные данные'!L326))</f>
        <v>0</v>
      </c>
      <c r="N75" s="252">
        <f>IF(N1&gt;'Вводные данные'!$F$7,"N",('Вводные данные'!M326))</f>
        <v>0</v>
      </c>
      <c r="O75" s="252">
        <f>IF(O1&gt;'Вводные данные'!$F$7,"N",('Вводные данные'!N326))</f>
        <v>0</v>
      </c>
      <c r="P75" s="252">
        <f>IF(P1&gt;'Вводные данные'!$F$7,"N",('Вводные данные'!O326))</f>
        <v>0</v>
      </c>
      <c r="Q75" s="252">
        <f>IF(Q1&gt;'Вводные данные'!$F$7,"N",('Вводные данные'!P326))</f>
        <v>0</v>
      </c>
      <c r="R75" s="252">
        <f>IF(R1&gt;'Вводные данные'!$F$7,"N",('Вводные данные'!Q326))</f>
        <v>0</v>
      </c>
      <c r="S75" s="252">
        <f>IF(S1&gt;'Вводные данные'!$F$7,"N",('Вводные данные'!R326))</f>
        <v>0</v>
      </c>
      <c r="T75" s="252">
        <f>IF(T1&gt;'Вводные данные'!$F$7,"N",('Вводные данные'!S326))</f>
        <v>0</v>
      </c>
      <c r="U75" s="252">
        <f>IF(U1&gt;'Вводные данные'!$F$7,"N",('Вводные данные'!T326))</f>
        <v>0</v>
      </c>
      <c r="V75" s="252">
        <f>IF(V1&gt;'Вводные данные'!$F$7,"N",('Вводные данные'!U326))</f>
        <v>0</v>
      </c>
      <c r="W75" s="252">
        <f>IF(W1&gt;'Вводные данные'!$F$7,"N",('Вводные данные'!V326))</f>
        <v>0</v>
      </c>
      <c r="X75" s="252" t="str">
        <f>IF(X1&gt;'Вводные данные'!$F$7,"N",('Вводные данные'!W326))</f>
        <v>N</v>
      </c>
      <c r="Y75" s="252" t="str">
        <f>IF(Y1&gt;'Вводные данные'!$F$7,"N",('Вводные данные'!X326))</f>
        <v>N</v>
      </c>
      <c r="Z75" s="252" t="str">
        <f>IF(Z1&gt;'Вводные данные'!$F$7,"N",('Вводные данные'!Y326))</f>
        <v>N</v>
      </c>
      <c r="AA75" s="252" t="str">
        <f>IF(AA1&gt;'Вводные данные'!$F$7,"N",('Вводные данные'!Z326))</f>
        <v>N</v>
      </c>
      <c r="AB75" s="252" t="str">
        <f>IF(AB1&gt;'Вводные данные'!$F$7,"N",('Вводные данные'!AA326))</f>
        <v>N</v>
      </c>
      <c r="AC75" s="252" t="str">
        <f>IF(AC1&gt;'Вводные данные'!$F$7,"N",('Вводные данные'!AB326))</f>
        <v>N</v>
      </c>
      <c r="AD75" s="252" t="str">
        <f>IF(AD1&gt;'Вводные данные'!$F$7,"N",('Вводные данные'!AC326))</f>
        <v>N</v>
      </c>
      <c r="AE75" s="252" t="str">
        <f>IF(AE1&gt;'Вводные данные'!$F$7,"N",('Вводные данные'!AD326))</f>
        <v>N</v>
      </c>
      <c r="AF75" s="252" t="str">
        <f>IF(AF1&gt;'Вводные данные'!$F$7,"N",('Вводные данные'!AE326))</f>
        <v>N</v>
      </c>
      <c r="AG75" s="252" t="str">
        <f>IF(AG1&gt;'Вводные данные'!$F$7,"N",('Вводные данные'!AF326))</f>
        <v>N</v>
      </c>
      <c r="AH75" s="252" t="str">
        <f>IF(AH1&gt;'Вводные данные'!$F$7,"N",('Вводные данные'!AG326))</f>
        <v>N</v>
      </c>
      <c r="AI75" s="252" t="str">
        <f>IF(AI1&gt;'Вводные данные'!$F$7,"N",('Вводные данные'!AH326))</f>
        <v>N</v>
      </c>
      <c r="AJ75" s="252" t="str">
        <f>IF(AJ1&gt;'Вводные данные'!$F$7,"N",('Вводные данные'!AI326))</f>
        <v>N</v>
      </c>
      <c r="AK75" s="252" t="str">
        <f>IF(AK1&gt;'Вводные данные'!$F$7,"N",('Вводные данные'!AJ326))</f>
        <v>N</v>
      </c>
      <c r="AL75" s="252" t="str">
        <f>IF(AL1&gt;'Вводные данные'!$F$7,"N",('Вводные данные'!AK326))</f>
        <v>N</v>
      </c>
      <c r="AM75" s="252" t="str">
        <f>IF(AM1&gt;'Вводные данные'!$F$7,"N",('Вводные данные'!AL326))</f>
        <v>N</v>
      </c>
      <c r="AN75" s="252" t="str">
        <f>IF(AN1&gt;'Вводные данные'!$F$7,"N",('Вводные данные'!AM326))</f>
        <v>N</v>
      </c>
      <c r="AO75" s="252" t="str">
        <f>IF(AO1&gt;'Вводные данные'!$F$7,"N",('Вводные данные'!AN326))</f>
        <v>N</v>
      </c>
      <c r="AP75" s="252" t="str">
        <f>IF(AP1&gt;'Вводные данные'!$F$7,"N",('Вводные данные'!AO326))</f>
        <v>N</v>
      </c>
      <c r="AQ75" s="252" t="str">
        <f>IF(AQ1&gt;'Вводные данные'!$F$7,"N",('Вводные данные'!AP326))</f>
        <v>N</v>
      </c>
      <c r="AR75" s="252" t="str">
        <f>IF(AR1&gt;'Вводные данные'!$F$7,"N",('Вводные данные'!AQ326))</f>
        <v>N</v>
      </c>
      <c r="AS75" s="252" t="str">
        <f>IF(AS1&gt;'Вводные данные'!$F$7,"N",('Вводные данные'!AR326))</f>
        <v>N</v>
      </c>
      <c r="AT75" s="252" t="str">
        <f>IF(AT1&gt;'Вводные данные'!$F$7,"N",('Вводные данные'!AS326))</f>
        <v>N</v>
      </c>
      <c r="AU75" s="252" t="str">
        <f>IF(AU1&gt;'Вводные данные'!$F$7,"N",('Вводные данные'!AT326))</f>
        <v>N</v>
      </c>
      <c r="AV75" s="252" t="str">
        <f>IF(AV1&gt;'Вводные данные'!$F$7,"N",('Вводные данные'!AU326))</f>
        <v>N</v>
      </c>
      <c r="AW75" s="252" t="str">
        <f>IF(AW1&gt;'Вводные данные'!$F$7,"N",('Вводные данные'!AV326))</f>
        <v>N</v>
      </c>
      <c r="AX75" s="252" t="str">
        <f>IF(AX1&gt;'Вводные данные'!$F$7,"N",('Вводные данные'!AW326))</f>
        <v>N</v>
      </c>
      <c r="AY75" s="252" t="str">
        <f>IF(AY1&gt;'Вводные данные'!$F$7,"N",('Вводные данные'!AX326))</f>
        <v>N</v>
      </c>
      <c r="AZ75" s="252" t="str">
        <f>IF(AZ1&gt;'Вводные данные'!$F$7,"N",('Вводные данные'!AY326))</f>
        <v>N</v>
      </c>
      <c r="BA75" s="252" t="str">
        <f>IF(BA1&gt;'Вводные данные'!$F$7,"N",('Вводные данные'!AZ326))</f>
        <v>N</v>
      </c>
      <c r="BB75" s="252" t="str">
        <f>IF(BB1&gt;'Вводные данные'!$F$7,"N",('Вводные данные'!BA326))</f>
        <v>N</v>
      </c>
      <c r="BC75" s="252" t="str">
        <f>IF(BC1&gt;'Вводные данные'!$F$7,"N",('Вводные данные'!BB326))</f>
        <v>N</v>
      </c>
      <c r="BD75" s="252" t="str">
        <f>IF(BD1&gt;'Вводные данные'!$F$7,"N",('Вводные данные'!BC326))</f>
        <v>N</v>
      </c>
      <c r="BE75" s="252" t="str">
        <f>IF(BE1&gt;'Вводные данные'!$F$7,"N",('Вводные данные'!BD326))</f>
        <v>N</v>
      </c>
      <c r="BF75" s="252" t="str">
        <f>IF(BF1&gt;'Вводные данные'!$F$7,"N",('Вводные данные'!BE326))</f>
        <v>N</v>
      </c>
      <c r="BG75" s="252" t="str">
        <f>IF(BG1&gt;'Вводные данные'!$F$7,"N",('Вводные данные'!BF326))</f>
        <v>N</v>
      </c>
      <c r="BH75" s="252" t="str">
        <f>IF(BH1&gt;'Вводные данные'!$F$7,"N",('Вводные данные'!BG326))</f>
        <v>N</v>
      </c>
      <c r="BI75" s="252" t="str">
        <f>IF(BI1&gt;'Вводные данные'!$F$7,"N",('Вводные данные'!BH326))</f>
        <v>N</v>
      </c>
      <c r="BJ75" s="252" t="str">
        <f>IF(BJ1&gt;'Вводные данные'!$F$7,"N",('Вводные данные'!BI326))</f>
        <v>N</v>
      </c>
      <c r="BK75" s="252" t="str">
        <f>IF(BK1&gt;'Вводные данные'!$F$7,"N",('Вводные данные'!BJ326))</f>
        <v>N</v>
      </c>
      <c r="BL75" s="252" t="str">
        <f>IF(BL1&gt;'Вводные данные'!$F$7,"N",('Вводные данные'!BK326))</f>
        <v>N</v>
      </c>
      <c r="BM75" s="252" t="str">
        <f>IF(BM1&gt;'Вводные данные'!$F$7,"N",('Вводные данные'!BL326))</f>
        <v>N</v>
      </c>
      <c r="BN75" s="252" t="str">
        <f>IF(BN1&gt;'Вводные данные'!$F$7,"N",('Вводные данные'!BM326))</f>
        <v>N</v>
      </c>
      <c r="BO75" s="252" t="str">
        <f>IF(BO1&gt;'Вводные данные'!$F$7,"N",('Вводные данные'!BN326))</f>
        <v>N</v>
      </c>
      <c r="BP75" s="252" t="str">
        <f>IF(BP1&gt;'Вводные данные'!$F$7,"N",('Вводные данные'!BO326))</f>
        <v>N</v>
      </c>
      <c r="BQ75" s="252" t="str">
        <f>IF(BQ1&gt;'Вводные данные'!$F$7,"N",('Вводные данные'!BP326))</f>
        <v>N</v>
      </c>
      <c r="BR75" s="252" t="str">
        <f>IF(BR1&gt;'Вводные данные'!$F$7,"N",('Вводные данные'!BQ326))</f>
        <v>N</v>
      </c>
      <c r="BS75" s="252" t="str">
        <f>IF(BS1&gt;'Вводные данные'!$F$7,"N",('Вводные данные'!BR326))</f>
        <v>N</v>
      </c>
      <c r="BT75" s="252" t="str">
        <f>IF(BT1&gt;'Вводные данные'!$F$7,"N",('Вводные данные'!BS326))</f>
        <v>N</v>
      </c>
      <c r="BU75" s="252" t="str">
        <f>IF(BU1&gt;'Вводные данные'!$F$7,"N",('Вводные данные'!BT326))</f>
        <v>N</v>
      </c>
      <c r="BV75" s="252" t="str">
        <f>IF(BV1&gt;'Вводные данные'!$F$7,"N",('Вводные данные'!BU326))</f>
        <v>N</v>
      </c>
      <c r="BW75" s="252" t="str">
        <f>IF(BW1&gt;'Вводные данные'!$F$7,"N",('Вводные данные'!BV326))</f>
        <v>N</v>
      </c>
      <c r="BX75" s="252" t="str">
        <f>IF(BX1&gt;'Вводные данные'!$F$7,"N",('Вводные данные'!BW326))</f>
        <v>N</v>
      </c>
      <c r="BY75" s="252" t="str">
        <f>IF(BY1&gt;'Вводные данные'!$F$7,"N",('Вводные данные'!BX326))</f>
        <v>N</v>
      </c>
      <c r="BZ75" s="252" t="str">
        <f>IF(BZ1&gt;'Вводные данные'!$F$7,"N",('Вводные данные'!BY326))</f>
        <v>N</v>
      </c>
      <c r="CA75" s="252" t="str">
        <f>IF(CA1&gt;'Вводные данные'!$F$7,"N",('Вводные данные'!BZ326))</f>
        <v>N</v>
      </c>
      <c r="CB75" s="252" t="str">
        <f>IF(CB1&gt;'Вводные данные'!$F$7,"N",('Вводные данные'!CA326))</f>
        <v>N</v>
      </c>
      <c r="CC75" s="252" t="str">
        <f>IF(CC1&gt;'Вводные данные'!$F$7,"N",('Вводные данные'!CB326))</f>
        <v>N</v>
      </c>
      <c r="CD75" s="252" t="str">
        <f>IF(CD1&gt;'Вводные данные'!$F$7,"N",('Вводные данные'!CC326))</f>
        <v>N</v>
      </c>
      <c r="CE75" s="252" t="str">
        <f>IF(CE1&gt;'Вводные данные'!$F$7,"N",('Вводные данные'!CD326))</f>
        <v>N</v>
      </c>
      <c r="CF75" s="252" t="str">
        <f>IF(CF1&gt;'Вводные данные'!$F$7,"N",('Вводные данные'!CE326))</f>
        <v>N</v>
      </c>
      <c r="CG75" s="252" t="str">
        <f>IF(CG1&gt;'Вводные данные'!$F$7,"N",('Вводные данные'!CF326))</f>
        <v>N</v>
      </c>
      <c r="CH75" s="252" t="str">
        <f>IF(CH1&gt;'Вводные данные'!$F$7,"N",('Вводные данные'!CG326))</f>
        <v>N</v>
      </c>
      <c r="CI75" s="252" t="str">
        <f>IF(CI1&gt;'Вводные данные'!$F$7,"N",('Вводные данные'!CH326))</f>
        <v>N</v>
      </c>
      <c r="CJ75" s="252" t="str">
        <f>IF(CJ1&gt;'Вводные данные'!$F$7,"N",('Вводные данные'!CI326))</f>
        <v>N</v>
      </c>
      <c r="CK75" s="252" t="str">
        <f>IF(CK1&gt;'Вводные данные'!$F$7,"N",('Вводные данные'!CJ326))</f>
        <v>N</v>
      </c>
      <c r="CL75" s="252" t="str">
        <f>IF(CL1&gt;'Вводные данные'!$F$7,"N",('Вводные данные'!CK326))</f>
        <v>N</v>
      </c>
      <c r="CM75" s="252" t="str">
        <f>IF(CM1&gt;'Вводные данные'!$F$7,"N",('Вводные данные'!CL326))</f>
        <v>N</v>
      </c>
      <c r="CN75" s="252" t="str">
        <f>IF(CN1&gt;'Вводные данные'!$F$7,"N",('Вводные данные'!CM326))</f>
        <v>N</v>
      </c>
      <c r="CO75" s="252" t="str">
        <f>IF(CO1&gt;'Вводные данные'!$F$7,"N",('Вводные данные'!CN326))</f>
        <v>N</v>
      </c>
      <c r="CP75" s="252" t="str">
        <f>IF(CP1&gt;'Вводные данные'!$F$7,"N",('Вводные данные'!CO326))</f>
        <v>N</v>
      </c>
      <c r="CQ75" s="252" t="str">
        <f>IF(CQ1&gt;'Вводные данные'!$F$7,"N",('Вводные данные'!CP326))</f>
        <v>N</v>
      </c>
      <c r="CR75" s="252" t="str">
        <f>IF(CR1&gt;'Вводные данные'!$F$7,"N",('Вводные данные'!CQ326))</f>
        <v>N</v>
      </c>
      <c r="CS75" s="252" t="str">
        <f>IF(CS1&gt;'Вводные данные'!$F$7,"N",('Вводные данные'!CR326))</f>
        <v>N</v>
      </c>
      <c r="CT75" s="252" t="str">
        <f>IF(CT1&gt;'Вводные данные'!$F$7,"N",('Вводные данные'!CS326))</f>
        <v>N</v>
      </c>
      <c r="CU75" s="252" t="str">
        <f>IF(CU1&gt;'Вводные данные'!$F$7,"N",('Вводные данные'!CT326))</f>
        <v>N</v>
      </c>
      <c r="CV75" s="252" t="str">
        <f>IF(CV1&gt;'Вводные данные'!$F$7,"N",('Вводные данные'!CU326))</f>
        <v>N</v>
      </c>
      <c r="CW75" s="252" t="str">
        <f>IF(CW1&gt;'Вводные данные'!$F$7,"N",('Вводные данные'!CV326))</f>
        <v>N</v>
      </c>
      <c r="CX75" s="252" t="str">
        <f>IF(CX1&gt;'Вводные данные'!$F$7,"N",('Вводные данные'!CW326))</f>
        <v>N</v>
      </c>
      <c r="CY75" s="252" t="str">
        <f>IF(CY1&gt;'Вводные данные'!$F$7,"N",('Вводные данные'!CX326))</f>
        <v>N</v>
      </c>
      <c r="CZ75" s="252" t="str">
        <f>IF(CZ1&gt;'Вводные данные'!$F$7,"N",('Вводные данные'!CY326))</f>
        <v>N</v>
      </c>
      <c r="DA75" s="252" t="str">
        <f>IF(DA1&gt;'Вводные данные'!$F$7,"N",('Вводные данные'!CZ326))</f>
        <v>N</v>
      </c>
      <c r="DB75" s="252" t="str">
        <f>IF(DB1&gt;'Вводные данные'!$F$7,"N",('Вводные данные'!DA326))</f>
        <v>N</v>
      </c>
      <c r="DC75" s="252" t="str">
        <f>IF(DC1&gt;'Вводные данные'!$F$7,"N",('Вводные данные'!DB326))</f>
        <v>N</v>
      </c>
      <c r="DD75" s="252" t="str">
        <f>IF(DD1&gt;'Вводные данные'!$F$7,"N",('Вводные данные'!DC326))</f>
        <v>N</v>
      </c>
      <c r="DE75" s="252" t="str">
        <f>IF(DE1&gt;'Вводные данные'!$F$7,"N",('Вводные данные'!DD326))</f>
        <v>N</v>
      </c>
      <c r="DF75" s="252" t="str">
        <f>IF(DF1&gt;'Вводные данные'!$F$7,"N",('Вводные данные'!DE326))</f>
        <v>N</v>
      </c>
      <c r="DG75" s="252" t="str">
        <f>IF(DG1&gt;'Вводные данные'!$F$7,"N",('Вводные данные'!DF326))</f>
        <v>N</v>
      </c>
      <c r="DH75" s="252" t="str">
        <f>IF(DH1&gt;'Вводные данные'!$F$7,"N",('Вводные данные'!DG326))</f>
        <v>N</v>
      </c>
      <c r="DI75" s="252" t="str">
        <f>IF(DI1&gt;'Вводные данные'!$F$7,"N",('Вводные данные'!DH326))</f>
        <v>N</v>
      </c>
      <c r="DJ75" s="252" t="str">
        <f>IF(DJ1&gt;'Вводные данные'!$F$7,"N",('Вводные данные'!DI326))</f>
        <v>N</v>
      </c>
      <c r="DK75" s="252" t="str">
        <f>IF(DK1&gt;'Вводные данные'!$F$7,"N",('Вводные данные'!DJ326))</f>
        <v>N</v>
      </c>
      <c r="DL75" s="252" t="str">
        <f>IF(DL1&gt;'Вводные данные'!$F$7,"N",('Вводные данные'!DK326))</f>
        <v>N</v>
      </c>
      <c r="DM75" s="252" t="str">
        <f>IF(DM1&gt;'Вводные данные'!$F$7,"N",('Вводные данные'!DL326))</f>
        <v>N</v>
      </c>
      <c r="DN75" s="252" t="str">
        <f>IF(DN1&gt;'Вводные данные'!$F$7,"N",('Вводные данные'!DM326))</f>
        <v>N</v>
      </c>
      <c r="DO75" s="252" t="str">
        <f>IF(DO1&gt;'Вводные данные'!$F$7,"N",('Вводные данные'!DN326))</f>
        <v>N</v>
      </c>
      <c r="DP75" s="252" t="str">
        <f>IF(DP1&gt;'Вводные данные'!$F$7,"N",('Вводные данные'!DO326))</f>
        <v>N</v>
      </c>
      <c r="DQ75" s="252" t="str">
        <f>IF(DQ1&gt;'Вводные данные'!$F$7,"N",('Вводные данные'!DP326))</f>
        <v>N</v>
      </c>
      <c r="DR75" s="252" t="str">
        <f>IF(DR1&gt;'Вводные данные'!$F$7,"N",('Вводные данные'!DQ326))</f>
        <v>N</v>
      </c>
      <c r="DS75" s="252" t="str">
        <f>IF(DS1&gt;'Вводные данные'!$F$7,"N",('Вводные данные'!DR326))</f>
        <v>N</v>
      </c>
      <c r="DT75" s="252" t="str">
        <f>IF(DT1&gt;'Вводные данные'!$F$7,"N",('Вводные данные'!DS326))</f>
        <v>N</v>
      </c>
      <c r="DU75" s="252" t="str">
        <f>IF(DU1&gt;'Вводные данные'!$F$7,"N",('Вводные данные'!DT326))</f>
        <v>N</v>
      </c>
      <c r="DV75" s="252" t="str">
        <f>IF(DV1&gt;'Вводные данные'!$F$7,"N",('Вводные данные'!DU326))</f>
        <v>N</v>
      </c>
      <c r="DW75" s="252" t="str">
        <f>IF(DW1&gt;'Вводные данные'!$F$7,"N",('Вводные данные'!DV326))</f>
        <v>N</v>
      </c>
      <c r="DX75" s="252" t="str">
        <f>IF(DX1&gt;'Вводные данные'!$F$7,"N",('Вводные данные'!DW326))</f>
        <v>N</v>
      </c>
      <c r="DY75" s="252" t="str">
        <f>IF(DY1&gt;'Вводные данные'!$F$7,"N",('Вводные данные'!DX326))</f>
        <v>N</v>
      </c>
      <c r="DZ75" s="252" t="str">
        <f>IF(DZ1&gt;'Вводные данные'!$F$7,"N",('Вводные данные'!DY326))</f>
        <v>N</v>
      </c>
      <c r="EA75" s="252" t="str">
        <f>IF(EA1&gt;'Вводные данные'!$F$7,"N",('Вводные данные'!DZ326))</f>
        <v>N</v>
      </c>
      <c r="EB75" s="252" t="str">
        <f>IF(EB1&gt;'Вводные данные'!$F$7,"N",('Вводные данные'!EA326))</f>
        <v>N</v>
      </c>
      <c r="EC75" s="252" t="str">
        <f>IF(EC1&gt;'Вводные данные'!$F$7,"N",('Вводные данные'!EB326))</f>
        <v>N</v>
      </c>
      <c r="ED75" s="252" t="str">
        <f>IF(ED1&gt;'Вводные данные'!$F$7,"N",('Вводные данные'!EC326))</f>
        <v>N</v>
      </c>
      <c r="EE75" s="252" t="str">
        <f>IF(EE1&gt;'Вводные данные'!$F$7,"N",('Вводные данные'!ED326))</f>
        <v>N</v>
      </c>
      <c r="EF75" s="252" t="str">
        <f>IF(EF1&gt;'Вводные данные'!$F$7,"N",('Вводные данные'!EE326))</f>
        <v>N</v>
      </c>
      <c r="EG75" s="252" t="str">
        <f>IF(EG1&gt;'Вводные данные'!$F$7,"N",('Вводные данные'!EF326))</f>
        <v>N</v>
      </c>
      <c r="EH75" s="252" t="str">
        <f>IF(EH1&gt;'Вводные данные'!$F$7,"N",('Вводные данные'!EG326))</f>
        <v>N</v>
      </c>
      <c r="EI75" s="252" t="str">
        <f>IF(EI1&gt;'Вводные данные'!$F$7,"N",('Вводные данные'!EH326))</f>
        <v>N</v>
      </c>
      <c r="EJ75" s="252" t="str">
        <f>IF(EJ1&gt;'Вводные данные'!$F$7,"N",('Вводные данные'!EI326))</f>
        <v>N</v>
      </c>
      <c r="EK75" s="252" t="str">
        <f>IF(EK1&gt;'Вводные данные'!$F$7,"N",('Вводные данные'!EJ326))</f>
        <v>N</v>
      </c>
      <c r="EL75" s="252" t="str">
        <f>IF(EL1&gt;'Вводные данные'!$F$7,"N",('Вводные данные'!EK326))</f>
        <v>N</v>
      </c>
      <c r="EM75" s="252" t="str">
        <f>IF(EM1&gt;'Вводные данные'!$F$7,"N",('Вводные данные'!EL326))</f>
        <v>N</v>
      </c>
      <c r="EN75" s="252" t="str">
        <f>IF(EN1&gt;'Вводные данные'!$F$7,"N",('Вводные данные'!EM326))</f>
        <v>N</v>
      </c>
      <c r="EO75" s="252" t="str">
        <f>IF(EO1&gt;'Вводные данные'!$F$7,"N",('Вводные данные'!EN326))</f>
        <v>N</v>
      </c>
      <c r="EP75" s="252" t="str">
        <f>IF(EP1&gt;'Вводные данные'!$F$7,"N",('Вводные данные'!EO326))</f>
        <v>N</v>
      </c>
      <c r="EQ75" s="252" t="str">
        <f>IF(EQ1&gt;'Вводные данные'!$F$7,"N",('Вводные данные'!EP326))</f>
        <v>N</v>
      </c>
      <c r="ER75" s="252" t="str">
        <f>IF(ER1&gt;'Вводные данные'!$F$7,"N",('Вводные данные'!EQ326))</f>
        <v>N</v>
      </c>
      <c r="ES75" s="252" t="str">
        <f>IF(ES1&gt;'Вводные данные'!$F$7,"N",('Вводные данные'!ER326))</f>
        <v>N</v>
      </c>
      <c r="ET75" s="252" t="str">
        <f>IF(ET1&gt;'Вводные данные'!$F$7,"N",('Вводные данные'!ES326))</f>
        <v>N</v>
      </c>
      <c r="EU75" s="252" t="str">
        <f>IF(EU1&gt;'Вводные данные'!$F$7,"N",('Вводные данные'!ET326))</f>
        <v>N</v>
      </c>
      <c r="EV75" s="252" t="str">
        <f>IF(EV1&gt;'Вводные данные'!$F$7,"N",('Вводные данные'!EU326))</f>
        <v>N</v>
      </c>
      <c r="EW75" s="252" t="str">
        <f>IF(EW1&gt;'Вводные данные'!$F$7,"N",('Вводные данные'!EV326))</f>
        <v>N</v>
      </c>
    </row>
    <row r="76" spans="2:153" ht="15" customHeight="1" x14ac:dyDescent="0.25">
      <c r="B76" s="278" t="s">
        <v>508</v>
      </c>
      <c r="C76" s="228">
        <f t="shared" si="5"/>
        <v>300000</v>
      </c>
      <c r="D76" s="228">
        <f>SUM(D77:D80)</f>
        <v>0</v>
      </c>
      <c r="E76" s="251">
        <f>IF(E1&gt;'Вводные данные'!$F$7,"N",(SUM(E77:E80)))</f>
        <v>0</v>
      </c>
      <c r="F76" s="251">
        <f>IF(F1&gt;'Вводные данные'!$F$7,"N",(SUM(F77:F80)))</f>
        <v>0</v>
      </c>
      <c r="G76" s="251">
        <f>IF(G1&gt;'Вводные данные'!$F$7,"N",(SUM(G77:G80)))</f>
        <v>0</v>
      </c>
      <c r="H76" s="251">
        <f>IF(H1&gt;'Вводные данные'!$F$7,"N",(SUM(H77:H80)))</f>
        <v>0</v>
      </c>
      <c r="I76" s="251">
        <f>IF(I1&gt;'Вводные данные'!$F$7,"N",(SUM(I77:I80)))</f>
        <v>0</v>
      </c>
      <c r="J76" s="251">
        <f>IF(J1&gt;'Вводные данные'!$F$7,"N",(SUM(J77:J80)))</f>
        <v>0</v>
      </c>
      <c r="K76" s="251">
        <f>IF(K1&gt;'Вводные данные'!$F$7,"N",(SUM(K77:K80)))</f>
        <v>0</v>
      </c>
      <c r="L76" s="250">
        <f>IF(L1&gt;'Вводные данные'!$F$7,"N",(SUM(L77:L80)))</f>
        <v>0</v>
      </c>
      <c r="M76" s="250">
        <f>IF(M1&gt;'Вводные данные'!$F$7,"N",(SUM(M77:M80)))</f>
        <v>0</v>
      </c>
      <c r="N76" s="250">
        <f>IF(N1&gt;'Вводные данные'!$F$7,"N",(SUM(N77:N80)))</f>
        <v>0</v>
      </c>
      <c r="O76" s="250">
        <f>IF(O1&gt;'Вводные данные'!$F$7,"N",(SUM(O77:O80)))</f>
        <v>0</v>
      </c>
      <c r="P76" s="250">
        <f>IF(P1&gt;'Вводные данные'!$F$7,"N",(SUM(P77:P80)))</f>
        <v>37500</v>
      </c>
      <c r="Q76" s="250">
        <f>IF(Q1&gt;'Вводные данные'!$F$7,"N",(SUM(Q77:Q80)))</f>
        <v>37500</v>
      </c>
      <c r="R76" s="250">
        <f>IF(R1&gt;'Вводные данные'!$F$7,"N",(SUM(R77:R80)))</f>
        <v>37500</v>
      </c>
      <c r="S76" s="250">
        <f>IF(S1&gt;'Вводные данные'!$F$7,"N",(SUM(S77:S80)))</f>
        <v>37500</v>
      </c>
      <c r="T76" s="250">
        <f>IF(T1&gt;'Вводные данные'!$F$7,"N",(SUM(T77:T80)))</f>
        <v>37500</v>
      </c>
      <c r="U76" s="250">
        <f>IF(U1&gt;'Вводные данные'!$F$7,"N",(SUM(U77:U80)))</f>
        <v>37500</v>
      </c>
      <c r="V76" s="250">
        <f>IF(V1&gt;'Вводные данные'!$F$7,"N",(SUM(V77:V80)))</f>
        <v>37500</v>
      </c>
      <c r="W76" s="250">
        <f>IF(W1&gt;'Вводные данные'!$F$7,"N",(SUM(W77:W80)))</f>
        <v>37500</v>
      </c>
      <c r="X76" s="250" t="str">
        <f>IF(X1&gt;'Вводные данные'!$F$7,"N",(SUM(X77:X80)))</f>
        <v>N</v>
      </c>
      <c r="Y76" s="250" t="str">
        <f>IF(Y1&gt;'Вводные данные'!$F$7,"N",(SUM(Y77:Y80)))</f>
        <v>N</v>
      </c>
      <c r="Z76" s="250" t="str">
        <f>IF(Z1&gt;'Вводные данные'!$F$7,"N",(SUM(Z77:Z80)))</f>
        <v>N</v>
      </c>
      <c r="AA76" s="250" t="str">
        <f>IF(AA1&gt;'Вводные данные'!$F$7,"N",(SUM(AA77:AA80)))</f>
        <v>N</v>
      </c>
      <c r="AB76" s="250" t="str">
        <f>IF(AB1&gt;'Вводные данные'!$F$7,"N",(SUM(AB77:AB80)))</f>
        <v>N</v>
      </c>
      <c r="AC76" s="250" t="str">
        <f>IF(AC1&gt;'Вводные данные'!$F$7,"N",(SUM(AC77:AC80)))</f>
        <v>N</v>
      </c>
      <c r="AD76" s="250" t="str">
        <f>IF(AD1&gt;'Вводные данные'!$F$7,"N",(SUM(AD77:AD80)))</f>
        <v>N</v>
      </c>
      <c r="AE76" s="250" t="str">
        <f>IF(AE1&gt;'Вводные данные'!$F$7,"N",(SUM(AE77:AE80)))</f>
        <v>N</v>
      </c>
      <c r="AF76" s="250" t="str">
        <f>IF(AF1&gt;'Вводные данные'!$F$7,"N",(SUM(AF77:AF80)))</f>
        <v>N</v>
      </c>
      <c r="AG76" s="250" t="str">
        <f>IF(AG1&gt;'Вводные данные'!$F$7,"N",(SUM(AG77:AG80)))</f>
        <v>N</v>
      </c>
      <c r="AH76" s="250" t="str">
        <f>IF(AH1&gt;'Вводные данные'!$F$7,"N",(SUM(AH77:AH80)))</f>
        <v>N</v>
      </c>
      <c r="AI76" s="250" t="str">
        <f>IF(AI1&gt;'Вводные данные'!$F$7,"N",(SUM(AI77:AI80)))</f>
        <v>N</v>
      </c>
      <c r="AJ76" s="250" t="str">
        <f>IF(AJ1&gt;'Вводные данные'!$F$7,"N",(SUM(AJ77:AJ80)))</f>
        <v>N</v>
      </c>
      <c r="AK76" s="250" t="str">
        <f>IF(AK1&gt;'Вводные данные'!$F$7,"N",(SUM(AK77:AK80)))</f>
        <v>N</v>
      </c>
      <c r="AL76" s="250" t="str">
        <f>IF(AL1&gt;'Вводные данные'!$F$7,"N",(SUM(AL77:AL80)))</f>
        <v>N</v>
      </c>
      <c r="AM76" s="250" t="str">
        <f>IF(AM1&gt;'Вводные данные'!$F$7,"N",(SUM(AM77:AM80)))</f>
        <v>N</v>
      </c>
      <c r="AN76" s="250" t="str">
        <f>IF(AN1&gt;'Вводные данные'!$F$7,"N",(SUM(AN77:AN80)))</f>
        <v>N</v>
      </c>
      <c r="AO76" s="250" t="str">
        <f>IF(AO1&gt;'Вводные данные'!$F$7,"N",(SUM(AO77:AO80)))</f>
        <v>N</v>
      </c>
      <c r="AP76" s="250" t="str">
        <f>IF(AP1&gt;'Вводные данные'!$F$7,"N",(SUM(AP77:AP80)))</f>
        <v>N</v>
      </c>
      <c r="AQ76" s="250" t="str">
        <f>IF(AQ1&gt;'Вводные данные'!$F$7,"N",(SUM(AQ77:AQ80)))</f>
        <v>N</v>
      </c>
      <c r="AR76" s="250" t="str">
        <f>IF(AR1&gt;'Вводные данные'!$F$7,"N",(SUM(AR77:AR80)))</f>
        <v>N</v>
      </c>
      <c r="AS76" s="250" t="str">
        <f>IF(AS1&gt;'Вводные данные'!$F$7,"N",(SUM(AS77:AS80)))</f>
        <v>N</v>
      </c>
      <c r="AT76" s="250" t="str">
        <f>IF(AT1&gt;'Вводные данные'!$F$7,"N",(SUM(AT77:AT80)))</f>
        <v>N</v>
      </c>
      <c r="AU76" s="250" t="str">
        <f>IF(AU1&gt;'Вводные данные'!$F$7,"N",(SUM(AU77:AU80)))</f>
        <v>N</v>
      </c>
      <c r="AV76" s="250" t="str">
        <f>IF(AV1&gt;'Вводные данные'!$F$7,"N",(SUM(AV77:AV80)))</f>
        <v>N</v>
      </c>
      <c r="AW76" s="250" t="str">
        <f>IF(AW1&gt;'Вводные данные'!$F$7,"N",(SUM(AW77:AW80)))</f>
        <v>N</v>
      </c>
      <c r="AX76" s="250" t="str">
        <f>IF(AX1&gt;'Вводные данные'!$F$7,"N",(SUM(AX77:AX80)))</f>
        <v>N</v>
      </c>
      <c r="AY76" s="250" t="str">
        <f>IF(AY1&gt;'Вводные данные'!$F$7,"N",(SUM(AY77:AY80)))</f>
        <v>N</v>
      </c>
      <c r="AZ76" s="250" t="str">
        <f>IF(AZ1&gt;'Вводные данные'!$F$7,"N",(SUM(AZ77:AZ80)))</f>
        <v>N</v>
      </c>
      <c r="BA76" s="250" t="str">
        <f>IF(BA1&gt;'Вводные данные'!$F$7,"N",(SUM(BA77:BA80)))</f>
        <v>N</v>
      </c>
      <c r="BB76" s="250" t="str">
        <f>IF(BB1&gt;'Вводные данные'!$F$7,"N",(SUM(BB77:BB80)))</f>
        <v>N</v>
      </c>
      <c r="BC76" s="250" t="str">
        <f>IF(BC1&gt;'Вводные данные'!$F$7,"N",(SUM(BC77:BC80)))</f>
        <v>N</v>
      </c>
      <c r="BD76" s="250" t="str">
        <f>IF(BD1&gt;'Вводные данные'!$F$7,"N",(SUM(BD77:BD80)))</f>
        <v>N</v>
      </c>
      <c r="BE76" s="250" t="str">
        <f>IF(BE1&gt;'Вводные данные'!$F$7,"N",(SUM(BE77:BE80)))</f>
        <v>N</v>
      </c>
      <c r="BF76" s="250" t="str">
        <f>IF(BF1&gt;'Вводные данные'!$F$7,"N",(SUM(BF77:BF80)))</f>
        <v>N</v>
      </c>
      <c r="BG76" s="250" t="str">
        <f>IF(BG1&gt;'Вводные данные'!$F$7,"N",(SUM(BG77:BG80)))</f>
        <v>N</v>
      </c>
      <c r="BH76" s="250" t="str">
        <f>IF(BH1&gt;'Вводные данные'!$F$7,"N",(SUM(BH77:BH80)))</f>
        <v>N</v>
      </c>
      <c r="BI76" s="250" t="str">
        <f>IF(BI1&gt;'Вводные данные'!$F$7,"N",(SUM(BI77:BI80)))</f>
        <v>N</v>
      </c>
      <c r="BJ76" s="250" t="str">
        <f>IF(BJ1&gt;'Вводные данные'!$F$7,"N",(SUM(BJ77:BJ80)))</f>
        <v>N</v>
      </c>
      <c r="BK76" s="250" t="str">
        <f>IF(BK1&gt;'Вводные данные'!$F$7,"N",(SUM(BK77:BK80)))</f>
        <v>N</v>
      </c>
      <c r="BL76" s="250" t="str">
        <f>IF(BL1&gt;'Вводные данные'!$F$7,"N",(SUM(BL77:BL80)))</f>
        <v>N</v>
      </c>
      <c r="BM76" s="250" t="str">
        <f>IF(BM1&gt;'Вводные данные'!$F$7,"N",(SUM(BM77:BM80)))</f>
        <v>N</v>
      </c>
      <c r="BN76" s="250" t="str">
        <f>IF(BN1&gt;'Вводные данные'!$F$7,"N",(SUM(BN77:BN80)))</f>
        <v>N</v>
      </c>
      <c r="BO76" s="250" t="str">
        <f>IF(BO1&gt;'Вводные данные'!$F$7,"N",(SUM(BO77:BO80)))</f>
        <v>N</v>
      </c>
      <c r="BP76" s="250" t="str">
        <f>IF(BP1&gt;'Вводные данные'!$F$7,"N",(SUM(BP77:BP80)))</f>
        <v>N</v>
      </c>
      <c r="BQ76" s="250" t="str">
        <f>IF(BQ1&gt;'Вводные данные'!$F$7,"N",(SUM(BQ77:BQ80)))</f>
        <v>N</v>
      </c>
      <c r="BR76" s="250" t="str">
        <f>IF(BR1&gt;'Вводные данные'!$F$7,"N",(SUM(BR77:BR80)))</f>
        <v>N</v>
      </c>
      <c r="BS76" s="250" t="str">
        <f>IF(BS1&gt;'Вводные данные'!$F$7,"N",(SUM(BS77:BS80)))</f>
        <v>N</v>
      </c>
      <c r="BT76" s="250" t="str">
        <f>IF(BT1&gt;'Вводные данные'!$F$7,"N",(SUM(BT77:BT80)))</f>
        <v>N</v>
      </c>
      <c r="BU76" s="250" t="str">
        <f>IF(BU1&gt;'Вводные данные'!$F$7,"N",(SUM(BU77:BU80)))</f>
        <v>N</v>
      </c>
      <c r="BV76" s="250" t="str">
        <f>IF(BV1&gt;'Вводные данные'!$F$7,"N",(SUM(BV77:BV80)))</f>
        <v>N</v>
      </c>
      <c r="BW76" s="250" t="str">
        <f>IF(BW1&gt;'Вводные данные'!$F$7,"N",(SUM(BW77:BW80)))</f>
        <v>N</v>
      </c>
      <c r="BX76" s="250" t="str">
        <f>IF(BX1&gt;'Вводные данные'!$F$7,"N",(SUM(BX77:BX80)))</f>
        <v>N</v>
      </c>
      <c r="BY76" s="250" t="str">
        <f>IF(BY1&gt;'Вводные данные'!$F$7,"N",(SUM(BY77:BY80)))</f>
        <v>N</v>
      </c>
      <c r="BZ76" s="250" t="str">
        <f>IF(BZ1&gt;'Вводные данные'!$F$7,"N",(SUM(BZ77:BZ80)))</f>
        <v>N</v>
      </c>
      <c r="CA76" s="250" t="str">
        <f>IF(CA1&gt;'Вводные данные'!$F$7,"N",(SUM(CA77:CA80)))</f>
        <v>N</v>
      </c>
      <c r="CB76" s="250" t="str">
        <f>IF(CB1&gt;'Вводные данные'!$F$7,"N",(SUM(CB77:CB80)))</f>
        <v>N</v>
      </c>
      <c r="CC76" s="250" t="str">
        <f>IF(CC1&gt;'Вводные данные'!$F$7,"N",(SUM(CC77:CC80)))</f>
        <v>N</v>
      </c>
      <c r="CD76" s="250" t="str">
        <f>IF(CD1&gt;'Вводные данные'!$F$7,"N",(SUM(CD77:CD80)))</f>
        <v>N</v>
      </c>
      <c r="CE76" s="250" t="str">
        <f>IF(CE1&gt;'Вводные данные'!$F$7,"N",(SUM(CE77:CE80)))</f>
        <v>N</v>
      </c>
      <c r="CF76" s="250" t="str">
        <f>IF(CF1&gt;'Вводные данные'!$F$7,"N",(SUM(CF77:CF80)))</f>
        <v>N</v>
      </c>
      <c r="CG76" s="250" t="str">
        <f>IF(CG1&gt;'Вводные данные'!$F$7,"N",(SUM(CG77:CG80)))</f>
        <v>N</v>
      </c>
      <c r="CH76" s="250" t="str">
        <f>IF(CH1&gt;'Вводные данные'!$F$7,"N",(SUM(CH77:CH80)))</f>
        <v>N</v>
      </c>
      <c r="CI76" s="250" t="str">
        <f>IF(CI1&gt;'Вводные данные'!$F$7,"N",(SUM(CI77:CI80)))</f>
        <v>N</v>
      </c>
      <c r="CJ76" s="250" t="str">
        <f>IF(CJ1&gt;'Вводные данные'!$F$7,"N",(SUM(CJ77:CJ80)))</f>
        <v>N</v>
      </c>
      <c r="CK76" s="250" t="str">
        <f>IF(CK1&gt;'Вводные данные'!$F$7,"N",(SUM(CK77:CK80)))</f>
        <v>N</v>
      </c>
      <c r="CL76" s="250" t="str">
        <f>IF(CL1&gt;'Вводные данные'!$F$7,"N",(SUM(CL77:CL80)))</f>
        <v>N</v>
      </c>
      <c r="CM76" s="250" t="str">
        <f>IF(CM1&gt;'Вводные данные'!$F$7,"N",(SUM(CM77:CM80)))</f>
        <v>N</v>
      </c>
      <c r="CN76" s="250" t="str">
        <f>IF(CN1&gt;'Вводные данные'!$F$7,"N",(SUM(CN77:CN80)))</f>
        <v>N</v>
      </c>
      <c r="CO76" s="250" t="str">
        <f>IF(CO1&gt;'Вводные данные'!$F$7,"N",(SUM(CO77:CO80)))</f>
        <v>N</v>
      </c>
      <c r="CP76" s="250" t="str">
        <f>IF(CP1&gt;'Вводные данные'!$F$7,"N",(SUM(CP77:CP80)))</f>
        <v>N</v>
      </c>
      <c r="CQ76" s="250" t="str">
        <f>IF(CQ1&gt;'Вводные данные'!$F$7,"N",(SUM(CQ77:CQ80)))</f>
        <v>N</v>
      </c>
      <c r="CR76" s="250" t="str">
        <f>IF(CR1&gt;'Вводные данные'!$F$7,"N",(SUM(CR77:CR80)))</f>
        <v>N</v>
      </c>
      <c r="CS76" s="250" t="str">
        <f>IF(CS1&gt;'Вводные данные'!$F$7,"N",(SUM(CS77:CS80)))</f>
        <v>N</v>
      </c>
      <c r="CT76" s="250" t="str">
        <f>IF(CT1&gt;'Вводные данные'!$F$7,"N",(SUM(CT77:CT80)))</f>
        <v>N</v>
      </c>
      <c r="CU76" s="250" t="str">
        <f>IF(CU1&gt;'Вводные данные'!$F$7,"N",(SUM(CU77:CU80)))</f>
        <v>N</v>
      </c>
      <c r="CV76" s="250" t="str">
        <f>IF(CV1&gt;'Вводные данные'!$F$7,"N",(SUM(CV77:CV80)))</f>
        <v>N</v>
      </c>
      <c r="CW76" s="250" t="str">
        <f>IF(CW1&gt;'Вводные данные'!$F$7,"N",(SUM(CW77:CW80)))</f>
        <v>N</v>
      </c>
      <c r="CX76" s="250" t="str">
        <f>IF(CX1&gt;'Вводные данные'!$F$7,"N",(SUM(CX77:CX80)))</f>
        <v>N</v>
      </c>
      <c r="CY76" s="250" t="str">
        <f>IF(CY1&gt;'Вводные данные'!$F$7,"N",(SUM(CY77:CY80)))</f>
        <v>N</v>
      </c>
      <c r="CZ76" s="250" t="str">
        <f>IF(CZ1&gt;'Вводные данные'!$F$7,"N",(SUM(CZ77:CZ80)))</f>
        <v>N</v>
      </c>
      <c r="DA76" s="250" t="str">
        <f>IF(DA1&gt;'Вводные данные'!$F$7,"N",(SUM(DA77:DA80)))</f>
        <v>N</v>
      </c>
      <c r="DB76" s="250" t="str">
        <f>IF(DB1&gt;'Вводные данные'!$F$7,"N",(SUM(DB77:DB80)))</f>
        <v>N</v>
      </c>
      <c r="DC76" s="250" t="str">
        <f>IF(DC1&gt;'Вводные данные'!$F$7,"N",(SUM(DC77:DC80)))</f>
        <v>N</v>
      </c>
      <c r="DD76" s="250" t="str">
        <f>IF(DD1&gt;'Вводные данные'!$F$7,"N",(SUM(DD77:DD80)))</f>
        <v>N</v>
      </c>
      <c r="DE76" s="250" t="str">
        <f>IF(DE1&gt;'Вводные данные'!$F$7,"N",(SUM(DE77:DE80)))</f>
        <v>N</v>
      </c>
      <c r="DF76" s="250" t="str">
        <f>IF(DF1&gt;'Вводные данные'!$F$7,"N",(SUM(DF77:DF80)))</f>
        <v>N</v>
      </c>
      <c r="DG76" s="250" t="str">
        <f>IF(DG1&gt;'Вводные данные'!$F$7,"N",(SUM(DG77:DG80)))</f>
        <v>N</v>
      </c>
      <c r="DH76" s="250" t="str">
        <f>IF(DH1&gt;'Вводные данные'!$F$7,"N",(SUM(DH77:DH80)))</f>
        <v>N</v>
      </c>
      <c r="DI76" s="250" t="str">
        <f>IF(DI1&gt;'Вводные данные'!$F$7,"N",(SUM(DI77:DI80)))</f>
        <v>N</v>
      </c>
      <c r="DJ76" s="250" t="str">
        <f>IF(DJ1&gt;'Вводные данные'!$F$7,"N",(SUM(DJ77:DJ80)))</f>
        <v>N</v>
      </c>
      <c r="DK76" s="250" t="str">
        <f>IF(DK1&gt;'Вводные данные'!$F$7,"N",(SUM(DK77:DK80)))</f>
        <v>N</v>
      </c>
      <c r="DL76" s="250" t="str">
        <f>IF(DL1&gt;'Вводные данные'!$F$7,"N",(SUM(DL77:DL80)))</f>
        <v>N</v>
      </c>
      <c r="DM76" s="250" t="str">
        <f>IF(DM1&gt;'Вводные данные'!$F$7,"N",(SUM(DM77:DM80)))</f>
        <v>N</v>
      </c>
      <c r="DN76" s="250" t="str">
        <f>IF(DN1&gt;'Вводные данные'!$F$7,"N",(SUM(DN77:DN80)))</f>
        <v>N</v>
      </c>
      <c r="DO76" s="250" t="str">
        <f>IF(DO1&gt;'Вводные данные'!$F$7,"N",(SUM(DO77:DO80)))</f>
        <v>N</v>
      </c>
      <c r="DP76" s="250" t="str">
        <f>IF(DP1&gt;'Вводные данные'!$F$7,"N",(SUM(DP77:DP80)))</f>
        <v>N</v>
      </c>
      <c r="DQ76" s="250" t="str">
        <f>IF(DQ1&gt;'Вводные данные'!$F$7,"N",(SUM(DQ77:DQ80)))</f>
        <v>N</v>
      </c>
      <c r="DR76" s="250" t="str">
        <f>IF(DR1&gt;'Вводные данные'!$F$7,"N",(SUM(DR77:DR80)))</f>
        <v>N</v>
      </c>
      <c r="DS76" s="250" t="str">
        <f>IF(DS1&gt;'Вводные данные'!$F$7,"N",(SUM(DS77:DS80)))</f>
        <v>N</v>
      </c>
      <c r="DT76" s="250" t="str">
        <f>IF(DT1&gt;'Вводные данные'!$F$7,"N",(SUM(DT77:DT80)))</f>
        <v>N</v>
      </c>
      <c r="DU76" s="250" t="str">
        <f>IF(DU1&gt;'Вводные данные'!$F$7,"N",(SUM(DU77:DU80)))</f>
        <v>N</v>
      </c>
      <c r="DV76" s="250" t="str">
        <f>IF(DV1&gt;'Вводные данные'!$F$7,"N",(SUM(DV77:DV80)))</f>
        <v>N</v>
      </c>
      <c r="DW76" s="250" t="str">
        <f>IF(DW1&gt;'Вводные данные'!$F$7,"N",(SUM(DW77:DW80)))</f>
        <v>N</v>
      </c>
      <c r="DX76" s="250" t="str">
        <f>IF(DX1&gt;'Вводные данные'!$F$7,"N",(SUM(DX77:DX80)))</f>
        <v>N</v>
      </c>
      <c r="DY76" s="250" t="str">
        <f>IF(DY1&gt;'Вводные данные'!$F$7,"N",(SUM(DY77:DY80)))</f>
        <v>N</v>
      </c>
      <c r="DZ76" s="250" t="str">
        <f>IF(DZ1&gt;'Вводные данные'!$F$7,"N",(SUM(DZ77:DZ80)))</f>
        <v>N</v>
      </c>
      <c r="EA76" s="250" t="str">
        <f>IF(EA1&gt;'Вводные данные'!$F$7,"N",(SUM(EA77:EA80)))</f>
        <v>N</v>
      </c>
      <c r="EB76" s="250" t="str">
        <f>IF(EB1&gt;'Вводные данные'!$F$7,"N",(SUM(EB77:EB80)))</f>
        <v>N</v>
      </c>
      <c r="EC76" s="250" t="str">
        <f>IF(EC1&gt;'Вводные данные'!$F$7,"N",(SUM(EC77:EC80)))</f>
        <v>N</v>
      </c>
      <c r="ED76" s="250" t="str">
        <f>IF(ED1&gt;'Вводные данные'!$F$7,"N",(SUM(ED77:ED80)))</f>
        <v>N</v>
      </c>
      <c r="EE76" s="250" t="str">
        <f>IF(EE1&gt;'Вводные данные'!$F$7,"N",(SUM(EE77:EE80)))</f>
        <v>N</v>
      </c>
      <c r="EF76" s="250" t="str">
        <f>IF(EF1&gt;'Вводные данные'!$F$7,"N",(SUM(EF77:EF80)))</f>
        <v>N</v>
      </c>
      <c r="EG76" s="250" t="str">
        <f>IF(EG1&gt;'Вводные данные'!$F$7,"N",(SUM(EG77:EG80)))</f>
        <v>N</v>
      </c>
      <c r="EH76" s="250" t="str">
        <f>IF(EH1&gt;'Вводные данные'!$F$7,"N",(SUM(EH77:EH80)))</f>
        <v>N</v>
      </c>
      <c r="EI76" s="250" t="str">
        <f>IF(EI1&gt;'Вводные данные'!$F$7,"N",(SUM(EI77:EI80)))</f>
        <v>N</v>
      </c>
      <c r="EJ76" s="250" t="str">
        <f>IF(EJ1&gt;'Вводные данные'!$F$7,"N",(SUM(EJ77:EJ80)))</f>
        <v>N</v>
      </c>
      <c r="EK76" s="250" t="str">
        <f>IF(EK1&gt;'Вводные данные'!$F$7,"N",(SUM(EK77:EK80)))</f>
        <v>N</v>
      </c>
      <c r="EL76" s="250" t="str">
        <f>IF(EL1&gt;'Вводные данные'!$F$7,"N",(SUM(EL77:EL80)))</f>
        <v>N</v>
      </c>
      <c r="EM76" s="250" t="str">
        <f>IF(EM1&gt;'Вводные данные'!$F$7,"N",(SUM(EM77:EM80)))</f>
        <v>N</v>
      </c>
      <c r="EN76" s="250" t="str">
        <f>IF(EN1&gt;'Вводные данные'!$F$7,"N",(SUM(EN77:EN80)))</f>
        <v>N</v>
      </c>
      <c r="EO76" s="250" t="str">
        <f>IF(EO1&gt;'Вводные данные'!$F$7,"N",(SUM(EO77:EO80)))</f>
        <v>N</v>
      </c>
      <c r="EP76" s="250" t="str">
        <f>IF(EP1&gt;'Вводные данные'!$F$7,"N",(SUM(EP77:EP80)))</f>
        <v>N</v>
      </c>
      <c r="EQ76" s="250" t="str">
        <f>IF(EQ1&gt;'Вводные данные'!$F$7,"N",(SUM(EQ77:EQ80)))</f>
        <v>N</v>
      </c>
      <c r="ER76" s="250" t="str">
        <f>IF(ER1&gt;'Вводные данные'!$F$7,"N",(SUM(ER77:ER80)))</f>
        <v>N</v>
      </c>
      <c r="ES76" s="250" t="str">
        <f>IF(ES1&gt;'Вводные данные'!$F$7,"N",(SUM(ES77:ES80)))</f>
        <v>N</v>
      </c>
      <c r="ET76" s="250" t="str">
        <f>IF(ET1&gt;'Вводные данные'!$F$7,"N",(SUM(ET77:ET80)))</f>
        <v>N</v>
      </c>
      <c r="EU76" s="250" t="str">
        <f>IF(EU1&gt;'Вводные данные'!$F$7,"N",(SUM(EU77:EU80)))</f>
        <v>N</v>
      </c>
      <c r="EV76" s="250" t="str">
        <f>IF(EV1&gt;'Вводные данные'!$F$7,"N",(SUM(EV77:EV80)))</f>
        <v>N</v>
      </c>
      <c r="EW76" s="250" t="str">
        <f>IF(EW1&gt;'Вводные данные'!$F$7,"N",(SUM(EW77:EW80)))</f>
        <v>N</v>
      </c>
    </row>
    <row r="77" spans="2:153" ht="15" customHeight="1" x14ac:dyDescent="0.25">
      <c r="B77" s="336" t="s">
        <v>301</v>
      </c>
      <c r="C77" s="261">
        <f t="shared" si="5"/>
        <v>300000</v>
      </c>
      <c r="D77" s="261">
        <f>IF(D1&gt;'Вводные данные'!$F$7,"N",'Вводные данные'!C327)</f>
        <v>0</v>
      </c>
      <c r="E77" s="252">
        <f>IF(E1&gt;'Вводные данные'!$F$7,"N",'Вводные данные'!D327)</f>
        <v>0</v>
      </c>
      <c r="F77" s="252">
        <f>IF(F1&gt;'Вводные данные'!$F$7,"N",'Вводные данные'!E327)</f>
        <v>0</v>
      </c>
      <c r="G77" s="252">
        <f>IF(G1&gt;'Вводные данные'!$F$7,"N",'Вводные данные'!F327)</f>
        <v>0</v>
      </c>
      <c r="H77" s="252">
        <f>IF(H1&gt;'Вводные данные'!$F$7,"N",'Вводные данные'!G327)</f>
        <v>0</v>
      </c>
      <c r="I77" s="252">
        <f>IF(I1&gt;'Вводные данные'!$F$7,"N",'Вводные данные'!H327)</f>
        <v>0</v>
      </c>
      <c r="J77" s="252">
        <f>IF(J1&gt;'Вводные данные'!$F$7,"N",'Вводные данные'!I327)</f>
        <v>0</v>
      </c>
      <c r="K77" s="252">
        <f>IF(K1&gt;'Вводные данные'!$F$7,"N",'Вводные данные'!J327)</f>
        <v>0</v>
      </c>
      <c r="L77" s="252">
        <f>IF(L1&gt;'Вводные данные'!$F$7,"N",'Вводные данные'!K327)</f>
        <v>0</v>
      </c>
      <c r="M77" s="252">
        <f>IF(M1&gt;'Вводные данные'!$F$7,"N",'Вводные данные'!L327)</f>
        <v>0</v>
      </c>
      <c r="N77" s="252">
        <f>IF(N1&gt;'Вводные данные'!$F$7,"N",'Вводные данные'!M327)</f>
        <v>0</v>
      </c>
      <c r="O77" s="252">
        <f>IF(O1&gt;'Вводные данные'!$F$7,"N",'Вводные данные'!N327)</f>
        <v>0</v>
      </c>
      <c r="P77" s="252">
        <f>IF(P1&gt;'Вводные данные'!$F$7,"N",'Вводные данные'!O327)</f>
        <v>37500</v>
      </c>
      <c r="Q77" s="252">
        <f>IF(Q1&gt;'Вводные данные'!$F$7,"N",'Вводные данные'!P327)</f>
        <v>37500</v>
      </c>
      <c r="R77" s="252">
        <f>IF(R1&gt;'Вводные данные'!$F$7,"N",'Вводные данные'!Q327)</f>
        <v>37500</v>
      </c>
      <c r="S77" s="252">
        <f>IF(S1&gt;'Вводные данные'!$F$7,"N",'Вводные данные'!R327)</f>
        <v>37500</v>
      </c>
      <c r="T77" s="252">
        <f>IF(T1&gt;'Вводные данные'!$F$7,"N",'Вводные данные'!S327)</f>
        <v>37500</v>
      </c>
      <c r="U77" s="252">
        <f>IF(U1&gt;'Вводные данные'!$F$7,"N",'Вводные данные'!T327)</f>
        <v>37500</v>
      </c>
      <c r="V77" s="252">
        <f>IF(V1&gt;'Вводные данные'!$F$7,"N",'Вводные данные'!U327)</f>
        <v>37500</v>
      </c>
      <c r="W77" s="252">
        <f>IF(W1&gt;'Вводные данные'!$F$7,"N",'Вводные данные'!V327)</f>
        <v>37500</v>
      </c>
      <c r="X77" s="252" t="str">
        <f>IF(X1&gt;'Вводные данные'!$F$7,"N",'Вводные данные'!W327)</f>
        <v>N</v>
      </c>
      <c r="Y77" s="252" t="str">
        <f>IF(Y1&gt;'Вводные данные'!$F$7,"N",'Вводные данные'!X327)</f>
        <v>N</v>
      </c>
      <c r="Z77" s="252" t="str">
        <f>IF(Z1&gt;'Вводные данные'!$F$7,"N",'Вводные данные'!Y327)</f>
        <v>N</v>
      </c>
      <c r="AA77" s="252" t="str">
        <f>IF(AA1&gt;'Вводные данные'!$F$7,"N",'Вводные данные'!Z327)</f>
        <v>N</v>
      </c>
      <c r="AB77" s="252" t="str">
        <f>IF(AB1&gt;'Вводные данные'!$F$7,"N",'Вводные данные'!AA327)</f>
        <v>N</v>
      </c>
      <c r="AC77" s="252" t="str">
        <f>IF(AC1&gt;'Вводные данные'!$F$7,"N",'Вводные данные'!AB327)</f>
        <v>N</v>
      </c>
      <c r="AD77" s="252" t="str">
        <f>IF(AD1&gt;'Вводные данные'!$F$7,"N",'Вводные данные'!AC327)</f>
        <v>N</v>
      </c>
      <c r="AE77" s="252" t="str">
        <f>IF(AE1&gt;'Вводные данные'!$F$7,"N",'Вводные данные'!AD327)</f>
        <v>N</v>
      </c>
      <c r="AF77" s="252" t="str">
        <f>IF(AF1&gt;'Вводные данные'!$F$7,"N",'Вводные данные'!AE327)</f>
        <v>N</v>
      </c>
      <c r="AG77" s="252" t="str">
        <f>IF(AG1&gt;'Вводные данные'!$F$7,"N",'Вводные данные'!AF327)</f>
        <v>N</v>
      </c>
      <c r="AH77" s="252" t="str">
        <f>IF(AH1&gt;'Вводные данные'!$F$7,"N",'Вводные данные'!AG327)</f>
        <v>N</v>
      </c>
      <c r="AI77" s="252" t="str">
        <f>IF(AI1&gt;'Вводные данные'!$F$7,"N",'Вводные данные'!AH327)</f>
        <v>N</v>
      </c>
      <c r="AJ77" s="252" t="str">
        <f>IF(AJ1&gt;'Вводные данные'!$F$7,"N",'Вводные данные'!AI327)</f>
        <v>N</v>
      </c>
      <c r="AK77" s="252" t="str">
        <f>IF(AK1&gt;'Вводные данные'!$F$7,"N",'Вводные данные'!AJ327)</f>
        <v>N</v>
      </c>
      <c r="AL77" s="252" t="str">
        <f>IF(AL1&gt;'Вводные данные'!$F$7,"N",'Вводные данные'!AK327)</f>
        <v>N</v>
      </c>
      <c r="AM77" s="252" t="str">
        <f>IF(AM1&gt;'Вводные данные'!$F$7,"N",'Вводные данные'!AL327)</f>
        <v>N</v>
      </c>
      <c r="AN77" s="252" t="str">
        <f>IF(AN1&gt;'Вводные данные'!$F$7,"N",'Вводные данные'!AM327)</f>
        <v>N</v>
      </c>
      <c r="AO77" s="252" t="str">
        <f>IF(AO1&gt;'Вводные данные'!$F$7,"N",'Вводные данные'!AN327)</f>
        <v>N</v>
      </c>
      <c r="AP77" s="252" t="str">
        <f>IF(AP1&gt;'Вводные данные'!$F$7,"N",'Вводные данные'!AO327)</f>
        <v>N</v>
      </c>
      <c r="AQ77" s="252" t="str">
        <f>IF(AQ1&gt;'Вводные данные'!$F$7,"N",'Вводные данные'!AP327)</f>
        <v>N</v>
      </c>
      <c r="AR77" s="252" t="str">
        <f>IF(AR1&gt;'Вводные данные'!$F$7,"N",'Вводные данные'!AQ327)</f>
        <v>N</v>
      </c>
      <c r="AS77" s="252" t="str">
        <f>IF(AS1&gt;'Вводные данные'!$F$7,"N",'Вводные данные'!AR327)</f>
        <v>N</v>
      </c>
      <c r="AT77" s="252" t="str">
        <f>IF(AT1&gt;'Вводные данные'!$F$7,"N",'Вводные данные'!AS327)</f>
        <v>N</v>
      </c>
      <c r="AU77" s="252" t="str">
        <f>IF(AU1&gt;'Вводные данные'!$F$7,"N",'Вводные данные'!AT327)</f>
        <v>N</v>
      </c>
      <c r="AV77" s="252" t="str">
        <f>IF(AV1&gt;'Вводные данные'!$F$7,"N",'Вводные данные'!AU327)</f>
        <v>N</v>
      </c>
      <c r="AW77" s="252" t="str">
        <f>IF(AW1&gt;'Вводные данные'!$F$7,"N",'Вводные данные'!AV327)</f>
        <v>N</v>
      </c>
      <c r="AX77" s="252" t="str">
        <f>IF(AX1&gt;'Вводные данные'!$F$7,"N",'Вводные данные'!AW327)</f>
        <v>N</v>
      </c>
      <c r="AY77" s="252" t="str">
        <f>IF(AY1&gt;'Вводные данные'!$F$7,"N",'Вводные данные'!AX327)</f>
        <v>N</v>
      </c>
      <c r="AZ77" s="252" t="str">
        <f>IF(AZ1&gt;'Вводные данные'!$F$7,"N",'Вводные данные'!AY327)</f>
        <v>N</v>
      </c>
      <c r="BA77" s="252" t="str">
        <f>IF(BA1&gt;'Вводные данные'!$F$7,"N",'Вводные данные'!AZ327)</f>
        <v>N</v>
      </c>
      <c r="BB77" s="252" t="str">
        <f>IF(BB1&gt;'Вводные данные'!$F$7,"N",'Вводные данные'!BA327)</f>
        <v>N</v>
      </c>
      <c r="BC77" s="252" t="str">
        <f>IF(BC1&gt;'Вводные данные'!$F$7,"N",'Вводные данные'!BB327)</f>
        <v>N</v>
      </c>
      <c r="BD77" s="252" t="str">
        <f>IF(BD1&gt;'Вводные данные'!$F$7,"N",'Вводные данные'!BC327)</f>
        <v>N</v>
      </c>
      <c r="BE77" s="252" t="str">
        <f>IF(BE1&gt;'Вводные данные'!$F$7,"N",'Вводные данные'!BD327)</f>
        <v>N</v>
      </c>
      <c r="BF77" s="252" t="str">
        <f>IF(BF1&gt;'Вводные данные'!$F$7,"N",'Вводные данные'!BE327)</f>
        <v>N</v>
      </c>
      <c r="BG77" s="252" t="str">
        <f>IF(BG1&gt;'Вводные данные'!$F$7,"N",'Вводные данные'!BF327)</f>
        <v>N</v>
      </c>
      <c r="BH77" s="252" t="str">
        <f>IF(BH1&gt;'Вводные данные'!$F$7,"N",'Вводные данные'!BG327)</f>
        <v>N</v>
      </c>
      <c r="BI77" s="252" t="str">
        <f>IF(BI1&gt;'Вводные данные'!$F$7,"N",'Вводные данные'!BH327)</f>
        <v>N</v>
      </c>
      <c r="BJ77" s="252" t="str">
        <f>IF(BJ1&gt;'Вводные данные'!$F$7,"N",'Вводные данные'!BI327)</f>
        <v>N</v>
      </c>
      <c r="BK77" s="252" t="str">
        <f>IF(BK1&gt;'Вводные данные'!$F$7,"N",'Вводные данные'!BJ327)</f>
        <v>N</v>
      </c>
      <c r="BL77" s="252" t="str">
        <f>IF(BL1&gt;'Вводные данные'!$F$7,"N",'Вводные данные'!BK327)</f>
        <v>N</v>
      </c>
      <c r="BM77" s="252" t="str">
        <f>IF(BM1&gt;'Вводные данные'!$F$7,"N",'Вводные данные'!BL327)</f>
        <v>N</v>
      </c>
      <c r="BN77" s="252" t="str">
        <f>IF(BN1&gt;'Вводные данные'!$F$7,"N",'Вводные данные'!BM327)</f>
        <v>N</v>
      </c>
      <c r="BO77" s="252" t="str">
        <f>IF(BO1&gt;'Вводные данные'!$F$7,"N",'Вводные данные'!BN327)</f>
        <v>N</v>
      </c>
      <c r="BP77" s="252" t="str">
        <f>IF(BP1&gt;'Вводные данные'!$F$7,"N",'Вводные данные'!BO327)</f>
        <v>N</v>
      </c>
      <c r="BQ77" s="252" t="str">
        <f>IF(BQ1&gt;'Вводные данные'!$F$7,"N",'Вводные данные'!BP327)</f>
        <v>N</v>
      </c>
      <c r="BR77" s="252" t="str">
        <f>IF(BR1&gt;'Вводные данные'!$F$7,"N",'Вводные данные'!BQ327)</f>
        <v>N</v>
      </c>
      <c r="BS77" s="252" t="str">
        <f>IF(BS1&gt;'Вводные данные'!$F$7,"N",'Вводные данные'!BR327)</f>
        <v>N</v>
      </c>
      <c r="BT77" s="252" t="str">
        <f>IF(BT1&gt;'Вводные данные'!$F$7,"N",'Вводные данные'!BS327)</f>
        <v>N</v>
      </c>
      <c r="BU77" s="252" t="str">
        <f>IF(BU1&gt;'Вводные данные'!$F$7,"N",'Вводные данные'!BT327)</f>
        <v>N</v>
      </c>
      <c r="BV77" s="252" t="str">
        <f>IF(BV1&gt;'Вводные данные'!$F$7,"N",'Вводные данные'!BU327)</f>
        <v>N</v>
      </c>
      <c r="BW77" s="252" t="str">
        <f>IF(BW1&gt;'Вводные данные'!$F$7,"N",'Вводные данные'!BV327)</f>
        <v>N</v>
      </c>
      <c r="BX77" s="252" t="str">
        <f>IF(BX1&gt;'Вводные данные'!$F$7,"N",'Вводные данные'!BW327)</f>
        <v>N</v>
      </c>
      <c r="BY77" s="252" t="str">
        <f>IF(BY1&gt;'Вводные данные'!$F$7,"N",'Вводные данные'!BX327)</f>
        <v>N</v>
      </c>
      <c r="BZ77" s="252" t="str">
        <f>IF(BZ1&gt;'Вводные данные'!$F$7,"N",'Вводные данные'!BY327)</f>
        <v>N</v>
      </c>
      <c r="CA77" s="252" t="str">
        <f>IF(CA1&gt;'Вводные данные'!$F$7,"N",'Вводные данные'!BZ327)</f>
        <v>N</v>
      </c>
      <c r="CB77" s="252" t="str">
        <f>IF(CB1&gt;'Вводные данные'!$F$7,"N",'Вводные данные'!CA327)</f>
        <v>N</v>
      </c>
      <c r="CC77" s="252" t="str">
        <f>IF(CC1&gt;'Вводные данные'!$F$7,"N",'Вводные данные'!CB327)</f>
        <v>N</v>
      </c>
      <c r="CD77" s="252" t="str">
        <f>IF(CD1&gt;'Вводные данные'!$F$7,"N",'Вводные данные'!CC327)</f>
        <v>N</v>
      </c>
      <c r="CE77" s="252" t="str">
        <f>IF(CE1&gt;'Вводные данные'!$F$7,"N",'Вводные данные'!CD327)</f>
        <v>N</v>
      </c>
      <c r="CF77" s="252" t="str">
        <f>IF(CF1&gt;'Вводные данные'!$F$7,"N",'Вводные данные'!CE327)</f>
        <v>N</v>
      </c>
      <c r="CG77" s="252" t="str">
        <f>IF(CG1&gt;'Вводные данные'!$F$7,"N",'Вводные данные'!CF327)</f>
        <v>N</v>
      </c>
      <c r="CH77" s="252" t="str">
        <f>IF(CH1&gt;'Вводные данные'!$F$7,"N",'Вводные данные'!CG327)</f>
        <v>N</v>
      </c>
      <c r="CI77" s="252" t="str">
        <f>IF(CI1&gt;'Вводные данные'!$F$7,"N",'Вводные данные'!CH327)</f>
        <v>N</v>
      </c>
      <c r="CJ77" s="252" t="str">
        <f>IF(CJ1&gt;'Вводные данные'!$F$7,"N",'Вводные данные'!CI327)</f>
        <v>N</v>
      </c>
      <c r="CK77" s="252" t="str">
        <f>IF(CK1&gt;'Вводные данные'!$F$7,"N",'Вводные данные'!CJ327)</f>
        <v>N</v>
      </c>
      <c r="CL77" s="252" t="str">
        <f>IF(CL1&gt;'Вводные данные'!$F$7,"N",'Вводные данные'!CK327)</f>
        <v>N</v>
      </c>
      <c r="CM77" s="252" t="str">
        <f>IF(CM1&gt;'Вводные данные'!$F$7,"N",'Вводные данные'!CL327)</f>
        <v>N</v>
      </c>
      <c r="CN77" s="252" t="str">
        <f>IF(CN1&gt;'Вводные данные'!$F$7,"N",'Вводные данные'!CM327)</f>
        <v>N</v>
      </c>
      <c r="CO77" s="252" t="str">
        <f>IF(CO1&gt;'Вводные данные'!$F$7,"N",'Вводные данные'!CN327)</f>
        <v>N</v>
      </c>
      <c r="CP77" s="252" t="str">
        <f>IF(CP1&gt;'Вводные данные'!$F$7,"N",'Вводные данные'!CO327)</f>
        <v>N</v>
      </c>
      <c r="CQ77" s="252" t="str">
        <f>IF(CQ1&gt;'Вводные данные'!$F$7,"N",'Вводные данные'!CP327)</f>
        <v>N</v>
      </c>
      <c r="CR77" s="252" t="str">
        <f>IF(CR1&gt;'Вводные данные'!$F$7,"N",'Вводные данные'!CQ327)</f>
        <v>N</v>
      </c>
      <c r="CS77" s="252" t="str">
        <f>IF(CS1&gt;'Вводные данные'!$F$7,"N",'Вводные данные'!CR327)</f>
        <v>N</v>
      </c>
      <c r="CT77" s="252" t="str">
        <f>IF(CT1&gt;'Вводные данные'!$F$7,"N",'Вводные данные'!CS327)</f>
        <v>N</v>
      </c>
      <c r="CU77" s="252" t="str">
        <f>IF(CU1&gt;'Вводные данные'!$F$7,"N",'Вводные данные'!CT327)</f>
        <v>N</v>
      </c>
      <c r="CV77" s="252" t="str">
        <f>IF(CV1&gt;'Вводные данные'!$F$7,"N",'Вводные данные'!CU327)</f>
        <v>N</v>
      </c>
      <c r="CW77" s="252" t="str">
        <f>IF(CW1&gt;'Вводные данные'!$F$7,"N",'Вводные данные'!CV327)</f>
        <v>N</v>
      </c>
      <c r="CX77" s="252" t="str">
        <f>IF(CX1&gt;'Вводные данные'!$F$7,"N",'Вводные данные'!CW327)</f>
        <v>N</v>
      </c>
      <c r="CY77" s="252" t="str">
        <f>IF(CY1&gt;'Вводные данные'!$F$7,"N",'Вводные данные'!CX327)</f>
        <v>N</v>
      </c>
      <c r="CZ77" s="252" t="str">
        <f>IF(CZ1&gt;'Вводные данные'!$F$7,"N",'Вводные данные'!CY327)</f>
        <v>N</v>
      </c>
      <c r="DA77" s="252" t="str">
        <f>IF(DA1&gt;'Вводные данные'!$F$7,"N",'Вводные данные'!CZ327)</f>
        <v>N</v>
      </c>
      <c r="DB77" s="252" t="str">
        <f>IF(DB1&gt;'Вводные данные'!$F$7,"N",'Вводные данные'!DA327)</f>
        <v>N</v>
      </c>
      <c r="DC77" s="252" t="str">
        <f>IF(DC1&gt;'Вводные данные'!$F$7,"N",'Вводные данные'!DB327)</f>
        <v>N</v>
      </c>
      <c r="DD77" s="252" t="str">
        <f>IF(DD1&gt;'Вводные данные'!$F$7,"N",'Вводные данные'!DC327)</f>
        <v>N</v>
      </c>
      <c r="DE77" s="252" t="str">
        <f>IF(DE1&gt;'Вводные данные'!$F$7,"N",'Вводные данные'!DD327)</f>
        <v>N</v>
      </c>
      <c r="DF77" s="252" t="str">
        <f>IF(DF1&gt;'Вводные данные'!$F$7,"N",'Вводные данные'!DE327)</f>
        <v>N</v>
      </c>
      <c r="DG77" s="252" t="str">
        <f>IF(DG1&gt;'Вводные данные'!$F$7,"N",'Вводные данные'!DF327)</f>
        <v>N</v>
      </c>
      <c r="DH77" s="252" t="str">
        <f>IF(DH1&gt;'Вводные данные'!$F$7,"N",'Вводные данные'!DG327)</f>
        <v>N</v>
      </c>
      <c r="DI77" s="252" t="str">
        <f>IF(DI1&gt;'Вводные данные'!$F$7,"N",'Вводные данные'!DH327)</f>
        <v>N</v>
      </c>
      <c r="DJ77" s="252" t="str">
        <f>IF(DJ1&gt;'Вводные данные'!$F$7,"N",'Вводные данные'!DI327)</f>
        <v>N</v>
      </c>
      <c r="DK77" s="252" t="str">
        <f>IF(DK1&gt;'Вводные данные'!$F$7,"N",'Вводные данные'!DJ327)</f>
        <v>N</v>
      </c>
      <c r="DL77" s="252" t="str">
        <f>IF(DL1&gt;'Вводные данные'!$F$7,"N",'Вводные данные'!DK327)</f>
        <v>N</v>
      </c>
      <c r="DM77" s="252" t="str">
        <f>IF(DM1&gt;'Вводные данные'!$F$7,"N",'Вводные данные'!DL327)</f>
        <v>N</v>
      </c>
      <c r="DN77" s="252" t="str">
        <f>IF(DN1&gt;'Вводные данные'!$F$7,"N",'Вводные данные'!DM327)</f>
        <v>N</v>
      </c>
      <c r="DO77" s="252" t="str">
        <f>IF(DO1&gt;'Вводные данные'!$F$7,"N",'Вводные данные'!DN327)</f>
        <v>N</v>
      </c>
      <c r="DP77" s="252" t="str">
        <f>IF(DP1&gt;'Вводные данные'!$F$7,"N",'Вводные данные'!DO327)</f>
        <v>N</v>
      </c>
      <c r="DQ77" s="252" t="str">
        <f>IF(DQ1&gt;'Вводные данные'!$F$7,"N",'Вводные данные'!DP327)</f>
        <v>N</v>
      </c>
      <c r="DR77" s="252" t="str">
        <f>IF(DR1&gt;'Вводные данные'!$F$7,"N",'Вводные данные'!DQ327)</f>
        <v>N</v>
      </c>
      <c r="DS77" s="252" t="str">
        <f>IF(DS1&gt;'Вводные данные'!$F$7,"N",'Вводные данные'!DR327)</f>
        <v>N</v>
      </c>
      <c r="DT77" s="252" t="str">
        <f>IF(DT1&gt;'Вводные данные'!$F$7,"N",'Вводные данные'!DS327)</f>
        <v>N</v>
      </c>
      <c r="DU77" s="252" t="str">
        <f>IF(DU1&gt;'Вводные данные'!$F$7,"N",'Вводные данные'!DT327)</f>
        <v>N</v>
      </c>
      <c r="DV77" s="252" t="str">
        <f>IF(DV1&gt;'Вводные данные'!$F$7,"N",'Вводные данные'!DU327)</f>
        <v>N</v>
      </c>
      <c r="DW77" s="252" t="str">
        <f>IF(DW1&gt;'Вводные данные'!$F$7,"N",'Вводные данные'!DV327)</f>
        <v>N</v>
      </c>
      <c r="DX77" s="252" t="str">
        <f>IF(DX1&gt;'Вводные данные'!$F$7,"N",'Вводные данные'!DW327)</f>
        <v>N</v>
      </c>
      <c r="DY77" s="252" t="str">
        <f>IF(DY1&gt;'Вводные данные'!$F$7,"N",'Вводные данные'!DX327)</f>
        <v>N</v>
      </c>
      <c r="DZ77" s="252" t="str">
        <f>IF(DZ1&gt;'Вводные данные'!$F$7,"N",'Вводные данные'!DY327)</f>
        <v>N</v>
      </c>
      <c r="EA77" s="252" t="str">
        <f>IF(EA1&gt;'Вводные данные'!$F$7,"N",'Вводные данные'!DZ327)</f>
        <v>N</v>
      </c>
      <c r="EB77" s="252" t="str">
        <f>IF(EB1&gt;'Вводные данные'!$F$7,"N",'Вводные данные'!EA327)</f>
        <v>N</v>
      </c>
      <c r="EC77" s="252" t="str">
        <f>IF(EC1&gt;'Вводные данные'!$F$7,"N",'Вводные данные'!EB327)</f>
        <v>N</v>
      </c>
      <c r="ED77" s="252" t="str">
        <f>IF(ED1&gt;'Вводные данные'!$F$7,"N",'Вводные данные'!EC327)</f>
        <v>N</v>
      </c>
      <c r="EE77" s="252" t="str">
        <f>IF(EE1&gt;'Вводные данные'!$F$7,"N",'Вводные данные'!ED327)</f>
        <v>N</v>
      </c>
      <c r="EF77" s="252" t="str">
        <f>IF(EF1&gt;'Вводные данные'!$F$7,"N",'Вводные данные'!EE327)</f>
        <v>N</v>
      </c>
      <c r="EG77" s="252" t="str">
        <f>IF(EG1&gt;'Вводные данные'!$F$7,"N",'Вводные данные'!EF327)</f>
        <v>N</v>
      </c>
      <c r="EH77" s="252" t="str">
        <f>IF(EH1&gt;'Вводные данные'!$F$7,"N",'Вводные данные'!EG327)</f>
        <v>N</v>
      </c>
      <c r="EI77" s="252" t="str">
        <f>IF(EI1&gt;'Вводные данные'!$F$7,"N",'Вводные данные'!EH327)</f>
        <v>N</v>
      </c>
      <c r="EJ77" s="252" t="str">
        <f>IF(EJ1&gt;'Вводные данные'!$F$7,"N",'Вводные данные'!EI327)</f>
        <v>N</v>
      </c>
      <c r="EK77" s="252" t="str">
        <f>IF(EK1&gt;'Вводные данные'!$F$7,"N",'Вводные данные'!EJ327)</f>
        <v>N</v>
      </c>
      <c r="EL77" s="252" t="str">
        <f>IF(EL1&gt;'Вводные данные'!$F$7,"N",'Вводные данные'!EK327)</f>
        <v>N</v>
      </c>
      <c r="EM77" s="252" t="str">
        <f>IF(EM1&gt;'Вводные данные'!$F$7,"N",'Вводные данные'!EL327)</f>
        <v>N</v>
      </c>
      <c r="EN77" s="252" t="str">
        <f>IF(EN1&gt;'Вводные данные'!$F$7,"N",'Вводные данные'!EM327)</f>
        <v>N</v>
      </c>
      <c r="EO77" s="252" t="str">
        <f>IF(EO1&gt;'Вводные данные'!$F$7,"N",'Вводные данные'!EN327)</f>
        <v>N</v>
      </c>
      <c r="EP77" s="252" t="str">
        <f>IF(EP1&gt;'Вводные данные'!$F$7,"N",'Вводные данные'!EO327)</f>
        <v>N</v>
      </c>
      <c r="EQ77" s="252" t="str">
        <f>IF(EQ1&gt;'Вводные данные'!$F$7,"N",'Вводные данные'!EP327)</f>
        <v>N</v>
      </c>
      <c r="ER77" s="252" t="str">
        <f>IF(ER1&gt;'Вводные данные'!$F$7,"N",'Вводные данные'!EQ327)</f>
        <v>N</v>
      </c>
      <c r="ES77" s="252" t="str">
        <f>IF(ES1&gt;'Вводные данные'!$F$7,"N",'Вводные данные'!ER327)</f>
        <v>N</v>
      </c>
      <c r="ET77" s="252" t="str">
        <f>IF(ET1&gt;'Вводные данные'!$F$7,"N",'Вводные данные'!ES327)</f>
        <v>N</v>
      </c>
      <c r="EU77" s="252" t="str">
        <f>IF(EU1&gt;'Вводные данные'!$F$7,"N",'Вводные данные'!ET327)</f>
        <v>N</v>
      </c>
      <c r="EV77" s="252" t="str">
        <f>IF(EV1&gt;'Вводные данные'!$F$7,"N",'Вводные данные'!EU327)</f>
        <v>N</v>
      </c>
      <c r="EW77" s="252" t="str">
        <f>IF(EW1&gt;'Вводные данные'!$F$7,"N",'Вводные данные'!EV327)</f>
        <v>N</v>
      </c>
    </row>
    <row r="78" spans="2:153" ht="15" customHeight="1" x14ac:dyDescent="0.25">
      <c r="B78" s="336" t="s">
        <v>174</v>
      </c>
      <c r="C78" s="261">
        <f t="shared" si="5"/>
        <v>0</v>
      </c>
      <c r="D78" s="261">
        <f>IF(D1&gt;'Вводные данные'!$F$7,"N",'Вводные данные'!C328)</f>
        <v>0</v>
      </c>
      <c r="E78" s="252">
        <f>IF(E1&gt;'Вводные данные'!$F$7,"N",'Вводные данные'!D328)</f>
        <v>0</v>
      </c>
      <c r="F78" s="252">
        <f>IF(F1&gt;'Вводные данные'!$F$7,"N",'Вводные данные'!E328)</f>
        <v>0</v>
      </c>
      <c r="G78" s="252">
        <f>IF(G1&gt;'Вводные данные'!$F$7,"N",'Вводные данные'!F328)</f>
        <v>0</v>
      </c>
      <c r="H78" s="252">
        <f>IF(H1&gt;'Вводные данные'!$F$7,"N",'Вводные данные'!G328)</f>
        <v>0</v>
      </c>
      <c r="I78" s="252">
        <f>IF(I1&gt;'Вводные данные'!$F$7,"N",'Вводные данные'!H328)</f>
        <v>0</v>
      </c>
      <c r="J78" s="252">
        <f>IF(J1&gt;'Вводные данные'!$F$7,"N",'Вводные данные'!I328)</f>
        <v>0</v>
      </c>
      <c r="K78" s="252">
        <f>IF(K1&gt;'Вводные данные'!$F$7,"N",'Вводные данные'!J328)</f>
        <v>0</v>
      </c>
      <c r="L78" s="252">
        <f>IF(L1&gt;'Вводные данные'!$F$7,"N",'Вводные данные'!K328)</f>
        <v>0</v>
      </c>
      <c r="M78" s="252">
        <f>IF(M1&gt;'Вводные данные'!$F$7,"N",'Вводные данные'!L328)</f>
        <v>0</v>
      </c>
      <c r="N78" s="252">
        <f>IF(N1&gt;'Вводные данные'!$F$7,"N",'Вводные данные'!M328)</f>
        <v>0</v>
      </c>
      <c r="O78" s="252">
        <f>IF(O1&gt;'Вводные данные'!$F$7,"N",'Вводные данные'!N328)</f>
        <v>0</v>
      </c>
      <c r="P78" s="252">
        <f>IF(P1&gt;'Вводные данные'!$F$7,"N",'Вводные данные'!O328)</f>
        <v>0</v>
      </c>
      <c r="Q78" s="252">
        <f>IF(Q1&gt;'Вводные данные'!$F$7,"N",'Вводные данные'!P328)</f>
        <v>0</v>
      </c>
      <c r="R78" s="252">
        <f>IF(R1&gt;'Вводные данные'!$F$7,"N",'Вводные данные'!Q328)</f>
        <v>0</v>
      </c>
      <c r="S78" s="252">
        <f>IF(S1&gt;'Вводные данные'!$F$7,"N",'Вводные данные'!R328)</f>
        <v>0</v>
      </c>
      <c r="T78" s="252">
        <f>IF(T1&gt;'Вводные данные'!$F$7,"N",'Вводные данные'!S328)</f>
        <v>0</v>
      </c>
      <c r="U78" s="252">
        <f>IF(U1&gt;'Вводные данные'!$F$7,"N",'Вводные данные'!T328)</f>
        <v>0</v>
      </c>
      <c r="V78" s="252">
        <f>IF(V1&gt;'Вводные данные'!$F$7,"N",'Вводные данные'!U328)</f>
        <v>0</v>
      </c>
      <c r="W78" s="252">
        <f>IF(W1&gt;'Вводные данные'!$F$7,"N",'Вводные данные'!V328)</f>
        <v>0</v>
      </c>
      <c r="X78" s="252" t="str">
        <f>IF(X1&gt;'Вводные данные'!$F$7,"N",'Вводные данные'!W328)</f>
        <v>N</v>
      </c>
      <c r="Y78" s="252" t="str">
        <f>IF(Y1&gt;'Вводные данные'!$F$7,"N",'Вводные данные'!X328)</f>
        <v>N</v>
      </c>
      <c r="Z78" s="252" t="str">
        <f>IF(Z1&gt;'Вводные данные'!$F$7,"N",'Вводные данные'!Y328)</f>
        <v>N</v>
      </c>
      <c r="AA78" s="252" t="str">
        <f>IF(AA1&gt;'Вводные данные'!$F$7,"N",'Вводные данные'!Z328)</f>
        <v>N</v>
      </c>
      <c r="AB78" s="252" t="str">
        <f>IF(AB1&gt;'Вводные данные'!$F$7,"N",'Вводные данные'!AA328)</f>
        <v>N</v>
      </c>
      <c r="AC78" s="252" t="str">
        <f>IF(AC1&gt;'Вводные данные'!$F$7,"N",'Вводные данные'!AB328)</f>
        <v>N</v>
      </c>
      <c r="AD78" s="252" t="str">
        <f>IF(AD1&gt;'Вводные данные'!$F$7,"N",'Вводные данные'!AC328)</f>
        <v>N</v>
      </c>
      <c r="AE78" s="252" t="str">
        <f>IF(AE1&gt;'Вводные данные'!$F$7,"N",'Вводные данные'!AD328)</f>
        <v>N</v>
      </c>
      <c r="AF78" s="252" t="str">
        <f>IF(AF1&gt;'Вводные данные'!$F$7,"N",'Вводные данные'!AE328)</f>
        <v>N</v>
      </c>
      <c r="AG78" s="252" t="str">
        <f>IF(AG1&gt;'Вводные данные'!$F$7,"N",'Вводные данные'!AF328)</f>
        <v>N</v>
      </c>
      <c r="AH78" s="252" t="str">
        <f>IF(AH1&gt;'Вводные данные'!$F$7,"N",'Вводные данные'!AG328)</f>
        <v>N</v>
      </c>
      <c r="AI78" s="252" t="str">
        <f>IF(AI1&gt;'Вводные данные'!$F$7,"N",'Вводные данные'!AH328)</f>
        <v>N</v>
      </c>
      <c r="AJ78" s="252" t="str">
        <f>IF(AJ1&gt;'Вводные данные'!$F$7,"N",'Вводные данные'!AI328)</f>
        <v>N</v>
      </c>
      <c r="AK78" s="252" t="str">
        <f>IF(AK1&gt;'Вводные данные'!$F$7,"N",'Вводные данные'!AJ328)</f>
        <v>N</v>
      </c>
      <c r="AL78" s="252" t="str">
        <f>IF(AL1&gt;'Вводные данные'!$F$7,"N",'Вводные данные'!AK328)</f>
        <v>N</v>
      </c>
      <c r="AM78" s="252" t="str">
        <f>IF(AM1&gt;'Вводные данные'!$F$7,"N",'Вводные данные'!AL328)</f>
        <v>N</v>
      </c>
      <c r="AN78" s="252" t="str">
        <f>IF(AN1&gt;'Вводные данные'!$F$7,"N",'Вводные данные'!AM328)</f>
        <v>N</v>
      </c>
      <c r="AO78" s="252" t="str">
        <f>IF(AO1&gt;'Вводные данные'!$F$7,"N",'Вводные данные'!AN328)</f>
        <v>N</v>
      </c>
      <c r="AP78" s="252" t="str">
        <f>IF(AP1&gt;'Вводные данные'!$F$7,"N",'Вводные данные'!AO328)</f>
        <v>N</v>
      </c>
      <c r="AQ78" s="252" t="str">
        <f>IF(AQ1&gt;'Вводные данные'!$F$7,"N",'Вводные данные'!AP328)</f>
        <v>N</v>
      </c>
      <c r="AR78" s="252" t="str">
        <f>IF(AR1&gt;'Вводные данные'!$F$7,"N",'Вводные данные'!AQ328)</f>
        <v>N</v>
      </c>
      <c r="AS78" s="252" t="str">
        <f>IF(AS1&gt;'Вводные данные'!$F$7,"N",'Вводные данные'!AR328)</f>
        <v>N</v>
      </c>
      <c r="AT78" s="252" t="str">
        <f>IF(AT1&gt;'Вводные данные'!$F$7,"N",'Вводные данные'!AS328)</f>
        <v>N</v>
      </c>
      <c r="AU78" s="252" t="str">
        <f>IF(AU1&gt;'Вводные данные'!$F$7,"N",'Вводные данные'!AT328)</f>
        <v>N</v>
      </c>
      <c r="AV78" s="252" t="str">
        <f>IF(AV1&gt;'Вводные данные'!$F$7,"N",'Вводные данные'!AU328)</f>
        <v>N</v>
      </c>
      <c r="AW78" s="252" t="str">
        <f>IF(AW1&gt;'Вводные данные'!$F$7,"N",'Вводные данные'!AV328)</f>
        <v>N</v>
      </c>
      <c r="AX78" s="252" t="str">
        <f>IF(AX1&gt;'Вводные данные'!$F$7,"N",'Вводные данные'!AW328)</f>
        <v>N</v>
      </c>
      <c r="AY78" s="252" t="str">
        <f>IF(AY1&gt;'Вводные данные'!$F$7,"N",'Вводные данные'!AX328)</f>
        <v>N</v>
      </c>
      <c r="AZ78" s="252" t="str">
        <f>IF(AZ1&gt;'Вводные данные'!$F$7,"N",'Вводные данные'!AY328)</f>
        <v>N</v>
      </c>
      <c r="BA78" s="252" t="str">
        <f>IF(BA1&gt;'Вводные данные'!$F$7,"N",'Вводные данные'!AZ328)</f>
        <v>N</v>
      </c>
      <c r="BB78" s="252" t="str">
        <f>IF(BB1&gt;'Вводные данные'!$F$7,"N",'Вводные данные'!BA328)</f>
        <v>N</v>
      </c>
      <c r="BC78" s="252" t="str">
        <f>IF(BC1&gt;'Вводные данные'!$F$7,"N",'Вводные данные'!BB328)</f>
        <v>N</v>
      </c>
      <c r="BD78" s="252" t="str">
        <f>IF(BD1&gt;'Вводные данные'!$F$7,"N",'Вводные данные'!BC328)</f>
        <v>N</v>
      </c>
      <c r="BE78" s="252" t="str">
        <f>IF(BE1&gt;'Вводные данные'!$F$7,"N",'Вводные данные'!BD328)</f>
        <v>N</v>
      </c>
      <c r="BF78" s="252" t="str">
        <f>IF(BF1&gt;'Вводные данные'!$F$7,"N",'Вводные данные'!BE328)</f>
        <v>N</v>
      </c>
      <c r="BG78" s="252" t="str">
        <f>IF(BG1&gt;'Вводные данные'!$F$7,"N",'Вводные данные'!BF328)</f>
        <v>N</v>
      </c>
      <c r="BH78" s="252" t="str">
        <f>IF(BH1&gt;'Вводные данные'!$F$7,"N",'Вводные данные'!BG328)</f>
        <v>N</v>
      </c>
      <c r="BI78" s="252" t="str">
        <f>IF(BI1&gt;'Вводные данные'!$F$7,"N",'Вводные данные'!BH328)</f>
        <v>N</v>
      </c>
      <c r="BJ78" s="252" t="str">
        <f>IF(BJ1&gt;'Вводные данные'!$F$7,"N",'Вводные данные'!BI328)</f>
        <v>N</v>
      </c>
      <c r="BK78" s="252" t="str">
        <f>IF(BK1&gt;'Вводные данные'!$F$7,"N",'Вводные данные'!BJ328)</f>
        <v>N</v>
      </c>
      <c r="BL78" s="252" t="str">
        <f>IF(BL1&gt;'Вводные данные'!$F$7,"N",'Вводные данные'!BK328)</f>
        <v>N</v>
      </c>
      <c r="BM78" s="252" t="str">
        <f>IF(BM1&gt;'Вводные данные'!$F$7,"N",'Вводные данные'!BL328)</f>
        <v>N</v>
      </c>
      <c r="BN78" s="252" t="str">
        <f>IF(BN1&gt;'Вводные данные'!$F$7,"N",'Вводные данные'!BM328)</f>
        <v>N</v>
      </c>
      <c r="BO78" s="252" t="str">
        <f>IF(BO1&gt;'Вводные данные'!$F$7,"N",'Вводные данные'!BN328)</f>
        <v>N</v>
      </c>
      <c r="BP78" s="252" t="str">
        <f>IF(BP1&gt;'Вводные данные'!$F$7,"N",'Вводные данные'!BO328)</f>
        <v>N</v>
      </c>
      <c r="BQ78" s="252" t="str">
        <f>IF(BQ1&gt;'Вводные данные'!$F$7,"N",'Вводные данные'!BP328)</f>
        <v>N</v>
      </c>
      <c r="BR78" s="252" t="str">
        <f>IF(BR1&gt;'Вводные данные'!$F$7,"N",'Вводные данные'!BQ328)</f>
        <v>N</v>
      </c>
      <c r="BS78" s="252" t="str">
        <f>IF(BS1&gt;'Вводные данные'!$F$7,"N",'Вводные данные'!BR328)</f>
        <v>N</v>
      </c>
      <c r="BT78" s="252" t="str">
        <f>IF(BT1&gt;'Вводные данные'!$F$7,"N",'Вводные данные'!BS328)</f>
        <v>N</v>
      </c>
      <c r="BU78" s="252" t="str">
        <f>IF(BU1&gt;'Вводные данные'!$F$7,"N",'Вводные данные'!BT328)</f>
        <v>N</v>
      </c>
      <c r="BV78" s="252" t="str">
        <f>IF(BV1&gt;'Вводные данные'!$F$7,"N",'Вводные данные'!BU328)</f>
        <v>N</v>
      </c>
      <c r="BW78" s="252" t="str">
        <f>IF(BW1&gt;'Вводные данные'!$F$7,"N",'Вводные данные'!BV328)</f>
        <v>N</v>
      </c>
      <c r="BX78" s="252" t="str">
        <f>IF(BX1&gt;'Вводные данные'!$F$7,"N",'Вводные данные'!BW328)</f>
        <v>N</v>
      </c>
      <c r="BY78" s="252" t="str">
        <f>IF(BY1&gt;'Вводные данные'!$F$7,"N",'Вводные данные'!BX328)</f>
        <v>N</v>
      </c>
      <c r="BZ78" s="252" t="str">
        <f>IF(BZ1&gt;'Вводные данные'!$F$7,"N",'Вводные данные'!BY328)</f>
        <v>N</v>
      </c>
      <c r="CA78" s="252" t="str">
        <f>IF(CA1&gt;'Вводные данные'!$F$7,"N",'Вводные данные'!BZ328)</f>
        <v>N</v>
      </c>
      <c r="CB78" s="252" t="str">
        <f>IF(CB1&gt;'Вводные данные'!$F$7,"N",'Вводные данные'!CA328)</f>
        <v>N</v>
      </c>
      <c r="CC78" s="252" t="str">
        <f>IF(CC1&gt;'Вводные данные'!$F$7,"N",'Вводные данные'!CB328)</f>
        <v>N</v>
      </c>
      <c r="CD78" s="252" t="str">
        <f>IF(CD1&gt;'Вводные данные'!$F$7,"N",'Вводные данные'!CC328)</f>
        <v>N</v>
      </c>
      <c r="CE78" s="252" t="str">
        <f>IF(CE1&gt;'Вводные данные'!$F$7,"N",'Вводные данные'!CD328)</f>
        <v>N</v>
      </c>
      <c r="CF78" s="252" t="str">
        <f>IF(CF1&gt;'Вводные данные'!$F$7,"N",'Вводные данные'!CE328)</f>
        <v>N</v>
      </c>
      <c r="CG78" s="252" t="str">
        <f>IF(CG1&gt;'Вводные данные'!$F$7,"N",'Вводные данные'!CF328)</f>
        <v>N</v>
      </c>
      <c r="CH78" s="252" t="str">
        <f>IF(CH1&gt;'Вводные данные'!$F$7,"N",'Вводные данные'!CG328)</f>
        <v>N</v>
      </c>
      <c r="CI78" s="252" t="str">
        <f>IF(CI1&gt;'Вводные данные'!$F$7,"N",'Вводные данные'!CH328)</f>
        <v>N</v>
      </c>
      <c r="CJ78" s="252" t="str">
        <f>IF(CJ1&gt;'Вводные данные'!$F$7,"N",'Вводные данные'!CI328)</f>
        <v>N</v>
      </c>
      <c r="CK78" s="252" t="str">
        <f>IF(CK1&gt;'Вводные данные'!$F$7,"N",'Вводные данные'!CJ328)</f>
        <v>N</v>
      </c>
      <c r="CL78" s="252" t="str">
        <f>IF(CL1&gt;'Вводные данные'!$F$7,"N",'Вводные данные'!CK328)</f>
        <v>N</v>
      </c>
      <c r="CM78" s="252" t="str">
        <f>IF(CM1&gt;'Вводные данные'!$F$7,"N",'Вводные данные'!CL328)</f>
        <v>N</v>
      </c>
      <c r="CN78" s="252" t="str">
        <f>IF(CN1&gt;'Вводные данные'!$F$7,"N",'Вводные данные'!CM328)</f>
        <v>N</v>
      </c>
      <c r="CO78" s="252" t="str">
        <f>IF(CO1&gt;'Вводные данные'!$F$7,"N",'Вводные данные'!CN328)</f>
        <v>N</v>
      </c>
      <c r="CP78" s="252" t="str">
        <f>IF(CP1&gt;'Вводные данные'!$F$7,"N",'Вводные данные'!CO328)</f>
        <v>N</v>
      </c>
      <c r="CQ78" s="252" t="str">
        <f>IF(CQ1&gt;'Вводные данные'!$F$7,"N",'Вводные данные'!CP328)</f>
        <v>N</v>
      </c>
      <c r="CR78" s="252" t="str">
        <f>IF(CR1&gt;'Вводные данные'!$F$7,"N",'Вводные данные'!CQ328)</f>
        <v>N</v>
      </c>
      <c r="CS78" s="252" t="str">
        <f>IF(CS1&gt;'Вводные данные'!$F$7,"N",'Вводные данные'!CR328)</f>
        <v>N</v>
      </c>
      <c r="CT78" s="252" t="str">
        <f>IF(CT1&gt;'Вводные данные'!$F$7,"N",'Вводные данные'!CS328)</f>
        <v>N</v>
      </c>
      <c r="CU78" s="252" t="str">
        <f>IF(CU1&gt;'Вводные данные'!$F$7,"N",'Вводные данные'!CT328)</f>
        <v>N</v>
      </c>
      <c r="CV78" s="252" t="str">
        <f>IF(CV1&gt;'Вводные данные'!$F$7,"N",'Вводные данные'!CU328)</f>
        <v>N</v>
      </c>
      <c r="CW78" s="252" t="str">
        <f>IF(CW1&gt;'Вводные данные'!$F$7,"N",'Вводные данные'!CV328)</f>
        <v>N</v>
      </c>
      <c r="CX78" s="252" t="str">
        <f>IF(CX1&gt;'Вводные данные'!$F$7,"N",'Вводные данные'!CW328)</f>
        <v>N</v>
      </c>
      <c r="CY78" s="252" t="str">
        <f>IF(CY1&gt;'Вводные данные'!$F$7,"N",'Вводные данные'!CX328)</f>
        <v>N</v>
      </c>
      <c r="CZ78" s="252" t="str">
        <f>IF(CZ1&gt;'Вводные данные'!$F$7,"N",'Вводные данные'!CY328)</f>
        <v>N</v>
      </c>
      <c r="DA78" s="252" t="str">
        <f>IF(DA1&gt;'Вводные данные'!$F$7,"N",'Вводные данные'!CZ328)</f>
        <v>N</v>
      </c>
      <c r="DB78" s="252" t="str">
        <f>IF(DB1&gt;'Вводные данные'!$F$7,"N",'Вводные данные'!DA328)</f>
        <v>N</v>
      </c>
      <c r="DC78" s="252" t="str">
        <f>IF(DC1&gt;'Вводные данные'!$F$7,"N",'Вводные данные'!DB328)</f>
        <v>N</v>
      </c>
      <c r="DD78" s="252" t="str">
        <f>IF(DD1&gt;'Вводные данные'!$F$7,"N",'Вводные данные'!DC328)</f>
        <v>N</v>
      </c>
      <c r="DE78" s="252" t="str">
        <f>IF(DE1&gt;'Вводные данные'!$F$7,"N",'Вводные данные'!DD328)</f>
        <v>N</v>
      </c>
      <c r="DF78" s="252" t="str">
        <f>IF(DF1&gt;'Вводные данные'!$F$7,"N",'Вводные данные'!DE328)</f>
        <v>N</v>
      </c>
      <c r="DG78" s="252" t="str">
        <f>IF(DG1&gt;'Вводные данные'!$F$7,"N",'Вводные данные'!DF328)</f>
        <v>N</v>
      </c>
      <c r="DH78" s="252" t="str">
        <f>IF(DH1&gt;'Вводные данные'!$F$7,"N",'Вводные данные'!DG328)</f>
        <v>N</v>
      </c>
      <c r="DI78" s="252" t="str">
        <f>IF(DI1&gt;'Вводные данные'!$F$7,"N",'Вводные данные'!DH328)</f>
        <v>N</v>
      </c>
      <c r="DJ78" s="252" t="str">
        <f>IF(DJ1&gt;'Вводные данные'!$F$7,"N",'Вводные данные'!DI328)</f>
        <v>N</v>
      </c>
      <c r="DK78" s="252" t="str">
        <f>IF(DK1&gt;'Вводные данные'!$F$7,"N",'Вводные данные'!DJ328)</f>
        <v>N</v>
      </c>
      <c r="DL78" s="252" t="str">
        <f>IF(DL1&gt;'Вводные данные'!$F$7,"N",'Вводные данные'!DK328)</f>
        <v>N</v>
      </c>
      <c r="DM78" s="252" t="str">
        <f>IF(DM1&gt;'Вводные данные'!$F$7,"N",'Вводные данные'!DL328)</f>
        <v>N</v>
      </c>
      <c r="DN78" s="252" t="str">
        <f>IF(DN1&gt;'Вводные данные'!$F$7,"N",'Вводные данные'!DM328)</f>
        <v>N</v>
      </c>
      <c r="DO78" s="252" t="str">
        <f>IF(DO1&gt;'Вводные данные'!$F$7,"N",'Вводные данные'!DN328)</f>
        <v>N</v>
      </c>
      <c r="DP78" s="252" t="str">
        <f>IF(DP1&gt;'Вводные данные'!$F$7,"N",'Вводные данные'!DO328)</f>
        <v>N</v>
      </c>
      <c r="DQ78" s="252" t="str">
        <f>IF(DQ1&gt;'Вводные данные'!$F$7,"N",'Вводные данные'!DP328)</f>
        <v>N</v>
      </c>
      <c r="DR78" s="252" t="str">
        <f>IF(DR1&gt;'Вводные данные'!$F$7,"N",'Вводные данные'!DQ328)</f>
        <v>N</v>
      </c>
      <c r="DS78" s="252" t="str">
        <f>IF(DS1&gt;'Вводные данные'!$F$7,"N",'Вводные данные'!DR328)</f>
        <v>N</v>
      </c>
      <c r="DT78" s="252" t="str">
        <f>IF(DT1&gt;'Вводные данные'!$F$7,"N",'Вводные данные'!DS328)</f>
        <v>N</v>
      </c>
      <c r="DU78" s="252" t="str">
        <f>IF(DU1&gt;'Вводные данные'!$F$7,"N",'Вводные данные'!DT328)</f>
        <v>N</v>
      </c>
      <c r="DV78" s="252" t="str">
        <f>IF(DV1&gt;'Вводные данные'!$F$7,"N",'Вводные данные'!DU328)</f>
        <v>N</v>
      </c>
      <c r="DW78" s="252" t="str">
        <f>IF(DW1&gt;'Вводные данные'!$F$7,"N",'Вводные данные'!DV328)</f>
        <v>N</v>
      </c>
      <c r="DX78" s="252" t="str">
        <f>IF(DX1&gt;'Вводные данные'!$F$7,"N",'Вводные данные'!DW328)</f>
        <v>N</v>
      </c>
      <c r="DY78" s="252" t="str">
        <f>IF(DY1&gt;'Вводные данные'!$F$7,"N",'Вводные данные'!DX328)</f>
        <v>N</v>
      </c>
      <c r="DZ78" s="252" t="str">
        <f>IF(DZ1&gt;'Вводные данные'!$F$7,"N",'Вводные данные'!DY328)</f>
        <v>N</v>
      </c>
      <c r="EA78" s="252" t="str">
        <f>IF(EA1&gt;'Вводные данные'!$F$7,"N",'Вводные данные'!DZ328)</f>
        <v>N</v>
      </c>
      <c r="EB78" s="252" t="str">
        <f>IF(EB1&gt;'Вводные данные'!$F$7,"N",'Вводные данные'!EA328)</f>
        <v>N</v>
      </c>
      <c r="EC78" s="252" t="str">
        <f>IF(EC1&gt;'Вводные данные'!$F$7,"N",'Вводные данные'!EB328)</f>
        <v>N</v>
      </c>
      <c r="ED78" s="252" t="str">
        <f>IF(ED1&gt;'Вводные данные'!$F$7,"N",'Вводные данные'!EC328)</f>
        <v>N</v>
      </c>
      <c r="EE78" s="252" t="str">
        <f>IF(EE1&gt;'Вводные данные'!$F$7,"N",'Вводные данные'!ED328)</f>
        <v>N</v>
      </c>
      <c r="EF78" s="252" t="str">
        <f>IF(EF1&gt;'Вводные данные'!$F$7,"N",'Вводные данные'!EE328)</f>
        <v>N</v>
      </c>
      <c r="EG78" s="252" t="str">
        <f>IF(EG1&gt;'Вводные данные'!$F$7,"N",'Вводные данные'!EF328)</f>
        <v>N</v>
      </c>
      <c r="EH78" s="252" t="str">
        <f>IF(EH1&gt;'Вводные данные'!$F$7,"N",'Вводные данные'!EG328)</f>
        <v>N</v>
      </c>
      <c r="EI78" s="252" t="str">
        <f>IF(EI1&gt;'Вводные данные'!$F$7,"N",'Вводные данные'!EH328)</f>
        <v>N</v>
      </c>
      <c r="EJ78" s="252" t="str">
        <f>IF(EJ1&gt;'Вводные данные'!$F$7,"N",'Вводные данные'!EI328)</f>
        <v>N</v>
      </c>
      <c r="EK78" s="252" t="str">
        <f>IF(EK1&gt;'Вводные данные'!$F$7,"N",'Вводные данные'!EJ328)</f>
        <v>N</v>
      </c>
      <c r="EL78" s="252" t="str">
        <f>IF(EL1&gt;'Вводные данные'!$F$7,"N",'Вводные данные'!EK328)</f>
        <v>N</v>
      </c>
      <c r="EM78" s="252" t="str">
        <f>IF(EM1&gt;'Вводные данные'!$F$7,"N",'Вводные данные'!EL328)</f>
        <v>N</v>
      </c>
      <c r="EN78" s="252" t="str">
        <f>IF(EN1&gt;'Вводные данные'!$F$7,"N",'Вводные данные'!EM328)</f>
        <v>N</v>
      </c>
      <c r="EO78" s="252" t="str">
        <f>IF(EO1&gt;'Вводные данные'!$F$7,"N",'Вводные данные'!EN328)</f>
        <v>N</v>
      </c>
      <c r="EP78" s="252" t="str">
        <f>IF(EP1&gt;'Вводные данные'!$F$7,"N",'Вводные данные'!EO328)</f>
        <v>N</v>
      </c>
      <c r="EQ78" s="252" t="str">
        <f>IF(EQ1&gt;'Вводные данные'!$F$7,"N",'Вводные данные'!EP328)</f>
        <v>N</v>
      </c>
      <c r="ER78" s="252" t="str">
        <f>IF(ER1&gt;'Вводные данные'!$F$7,"N",'Вводные данные'!EQ328)</f>
        <v>N</v>
      </c>
      <c r="ES78" s="252" t="str">
        <f>IF(ES1&gt;'Вводные данные'!$F$7,"N",'Вводные данные'!ER328)</f>
        <v>N</v>
      </c>
      <c r="ET78" s="252" t="str">
        <f>IF(ET1&gt;'Вводные данные'!$F$7,"N",'Вводные данные'!ES328)</f>
        <v>N</v>
      </c>
      <c r="EU78" s="252" t="str">
        <f>IF(EU1&gt;'Вводные данные'!$F$7,"N",'Вводные данные'!ET328)</f>
        <v>N</v>
      </c>
      <c r="EV78" s="252" t="str">
        <f>IF(EV1&gt;'Вводные данные'!$F$7,"N",'Вводные данные'!EU328)</f>
        <v>N</v>
      </c>
      <c r="EW78" s="252" t="str">
        <f>IF(EW1&gt;'Вводные данные'!$F$7,"N",'Вводные данные'!EV328)</f>
        <v>N</v>
      </c>
    </row>
    <row r="79" spans="2:153" ht="15" customHeight="1" x14ac:dyDescent="0.25">
      <c r="B79" s="349" t="str">
        <f>IF('Вводные данные'!B325=0,"",'Вводные данные'!B325)</f>
        <v>собственные средства</v>
      </c>
      <c r="C79" s="261">
        <f t="shared" si="5"/>
        <v>0</v>
      </c>
      <c r="D79" s="261">
        <f>IF(D1&gt;'Вводные данные'!$F$7,"N",'Вводные данные'!C329)</f>
        <v>0</v>
      </c>
      <c r="E79" s="252">
        <f>IF(E1&gt;'Вводные данные'!$F$7,"N",'Вводные данные'!D329)</f>
        <v>0</v>
      </c>
      <c r="F79" s="252">
        <f>IF(F1&gt;'Вводные данные'!$F$7,"N",'Вводные данные'!E329)</f>
        <v>0</v>
      </c>
      <c r="G79" s="252">
        <f>IF(G1&gt;'Вводные данные'!$F$7,"N",'Вводные данные'!F329)</f>
        <v>0</v>
      </c>
      <c r="H79" s="252">
        <f>IF(H1&gt;'Вводные данные'!$F$7,"N",'Вводные данные'!G329)</f>
        <v>0</v>
      </c>
      <c r="I79" s="252">
        <f>IF(I1&gt;'Вводные данные'!$F$7,"N",'Вводные данные'!H329)</f>
        <v>0</v>
      </c>
      <c r="J79" s="252">
        <f>IF(J1&gt;'Вводные данные'!$F$7,"N",'Вводные данные'!I329)</f>
        <v>0</v>
      </c>
      <c r="K79" s="252">
        <f>IF(K1&gt;'Вводные данные'!$F$7,"N",'Вводные данные'!J329)</f>
        <v>0</v>
      </c>
      <c r="L79" s="252">
        <f>IF(L1&gt;'Вводные данные'!$F$7,"N",'Вводные данные'!K329)</f>
        <v>0</v>
      </c>
      <c r="M79" s="252">
        <f>IF(M1&gt;'Вводные данные'!$F$7,"N",'Вводные данные'!L329)</f>
        <v>0</v>
      </c>
      <c r="N79" s="252">
        <f>IF(N1&gt;'Вводные данные'!$F$7,"N",'Вводные данные'!M329)</f>
        <v>0</v>
      </c>
      <c r="O79" s="252">
        <f>IF(O1&gt;'Вводные данные'!$F$7,"N",'Вводные данные'!N329)</f>
        <v>0</v>
      </c>
      <c r="P79" s="252">
        <f>IF(P1&gt;'Вводные данные'!$F$7,"N",'Вводные данные'!O329)</f>
        <v>0</v>
      </c>
      <c r="Q79" s="252">
        <f>IF(Q1&gt;'Вводные данные'!$F$7,"N",'Вводные данные'!P329)</f>
        <v>0</v>
      </c>
      <c r="R79" s="252">
        <f>IF(R1&gt;'Вводные данные'!$F$7,"N",'Вводные данные'!Q329)</f>
        <v>0</v>
      </c>
      <c r="S79" s="252">
        <f>IF(S1&gt;'Вводные данные'!$F$7,"N",'Вводные данные'!R329)</f>
        <v>0</v>
      </c>
      <c r="T79" s="252">
        <f>IF(T1&gt;'Вводные данные'!$F$7,"N",'Вводные данные'!S329)</f>
        <v>0</v>
      </c>
      <c r="U79" s="252">
        <f>IF(U1&gt;'Вводные данные'!$F$7,"N",'Вводные данные'!T329)</f>
        <v>0</v>
      </c>
      <c r="V79" s="252">
        <f>IF(V1&gt;'Вводные данные'!$F$7,"N",'Вводные данные'!U329)</f>
        <v>0</v>
      </c>
      <c r="W79" s="252">
        <f>IF(W1&gt;'Вводные данные'!$F$7,"N",'Вводные данные'!V329)</f>
        <v>0</v>
      </c>
      <c r="X79" s="252" t="str">
        <f>IF(X1&gt;'Вводные данные'!$F$7,"N",'Вводные данные'!W329)</f>
        <v>N</v>
      </c>
      <c r="Y79" s="252" t="str">
        <f>IF(Y1&gt;'Вводные данные'!$F$7,"N",'Вводные данные'!X329)</f>
        <v>N</v>
      </c>
      <c r="Z79" s="252" t="str">
        <f>IF(Z1&gt;'Вводные данные'!$F$7,"N",'Вводные данные'!Y329)</f>
        <v>N</v>
      </c>
      <c r="AA79" s="252" t="str">
        <f>IF(AA1&gt;'Вводные данные'!$F$7,"N",'Вводные данные'!Z329)</f>
        <v>N</v>
      </c>
      <c r="AB79" s="252" t="str">
        <f>IF(AB1&gt;'Вводные данные'!$F$7,"N",'Вводные данные'!AA329)</f>
        <v>N</v>
      </c>
      <c r="AC79" s="252" t="str">
        <f>IF(AC1&gt;'Вводные данные'!$F$7,"N",'Вводные данные'!AB329)</f>
        <v>N</v>
      </c>
      <c r="AD79" s="252" t="str">
        <f>IF(AD1&gt;'Вводные данные'!$F$7,"N",'Вводные данные'!AC329)</f>
        <v>N</v>
      </c>
      <c r="AE79" s="252" t="str">
        <f>IF(AE1&gt;'Вводные данные'!$F$7,"N",'Вводные данные'!AD329)</f>
        <v>N</v>
      </c>
      <c r="AF79" s="252" t="str">
        <f>IF(AF1&gt;'Вводные данные'!$F$7,"N",'Вводные данные'!AE329)</f>
        <v>N</v>
      </c>
      <c r="AG79" s="252" t="str">
        <f>IF(AG1&gt;'Вводные данные'!$F$7,"N",'Вводные данные'!AF329)</f>
        <v>N</v>
      </c>
      <c r="AH79" s="252" t="str">
        <f>IF(AH1&gt;'Вводные данные'!$F$7,"N",'Вводные данные'!AG329)</f>
        <v>N</v>
      </c>
      <c r="AI79" s="252" t="str">
        <f>IF(AI1&gt;'Вводные данные'!$F$7,"N",'Вводные данные'!AH329)</f>
        <v>N</v>
      </c>
      <c r="AJ79" s="252" t="str">
        <f>IF(AJ1&gt;'Вводные данные'!$F$7,"N",'Вводные данные'!AI329)</f>
        <v>N</v>
      </c>
      <c r="AK79" s="252" t="str">
        <f>IF(AK1&gt;'Вводные данные'!$F$7,"N",'Вводные данные'!AJ329)</f>
        <v>N</v>
      </c>
      <c r="AL79" s="252" t="str">
        <f>IF(AL1&gt;'Вводные данные'!$F$7,"N",'Вводные данные'!AK329)</f>
        <v>N</v>
      </c>
      <c r="AM79" s="252" t="str">
        <f>IF(AM1&gt;'Вводные данные'!$F$7,"N",'Вводные данные'!AL329)</f>
        <v>N</v>
      </c>
      <c r="AN79" s="252" t="str">
        <f>IF(AN1&gt;'Вводные данные'!$F$7,"N",'Вводные данные'!AM329)</f>
        <v>N</v>
      </c>
      <c r="AO79" s="252" t="str">
        <f>IF(AO1&gt;'Вводные данные'!$F$7,"N",'Вводные данные'!AN329)</f>
        <v>N</v>
      </c>
      <c r="AP79" s="252" t="str">
        <f>IF(AP1&gt;'Вводные данные'!$F$7,"N",'Вводные данные'!AO329)</f>
        <v>N</v>
      </c>
      <c r="AQ79" s="252" t="str">
        <f>IF(AQ1&gt;'Вводные данные'!$F$7,"N",'Вводные данные'!AP329)</f>
        <v>N</v>
      </c>
      <c r="AR79" s="252" t="str">
        <f>IF(AR1&gt;'Вводные данные'!$F$7,"N",'Вводные данные'!AQ329)</f>
        <v>N</v>
      </c>
      <c r="AS79" s="252" t="str">
        <f>IF(AS1&gt;'Вводные данные'!$F$7,"N",'Вводные данные'!AR329)</f>
        <v>N</v>
      </c>
      <c r="AT79" s="252" t="str">
        <f>IF(AT1&gt;'Вводные данные'!$F$7,"N",'Вводные данные'!AS329)</f>
        <v>N</v>
      </c>
      <c r="AU79" s="252" t="str">
        <f>IF(AU1&gt;'Вводные данные'!$F$7,"N",'Вводные данные'!AT329)</f>
        <v>N</v>
      </c>
      <c r="AV79" s="252" t="str">
        <f>IF(AV1&gt;'Вводные данные'!$F$7,"N",'Вводные данные'!AU329)</f>
        <v>N</v>
      </c>
      <c r="AW79" s="252" t="str">
        <f>IF(AW1&gt;'Вводные данные'!$F$7,"N",'Вводные данные'!AV329)</f>
        <v>N</v>
      </c>
      <c r="AX79" s="252" t="str">
        <f>IF(AX1&gt;'Вводные данные'!$F$7,"N",'Вводные данные'!AW329)</f>
        <v>N</v>
      </c>
      <c r="AY79" s="252" t="str">
        <f>IF(AY1&gt;'Вводные данные'!$F$7,"N",'Вводные данные'!AX329)</f>
        <v>N</v>
      </c>
      <c r="AZ79" s="252" t="str">
        <f>IF(AZ1&gt;'Вводные данные'!$F$7,"N",'Вводные данные'!AY329)</f>
        <v>N</v>
      </c>
      <c r="BA79" s="252" t="str">
        <f>IF(BA1&gt;'Вводные данные'!$F$7,"N",'Вводные данные'!AZ329)</f>
        <v>N</v>
      </c>
      <c r="BB79" s="252" t="str">
        <f>IF(BB1&gt;'Вводные данные'!$F$7,"N",'Вводные данные'!BA329)</f>
        <v>N</v>
      </c>
      <c r="BC79" s="252" t="str">
        <f>IF(BC1&gt;'Вводные данные'!$F$7,"N",'Вводные данные'!BB329)</f>
        <v>N</v>
      </c>
      <c r="BD79" s="252" t="str">
        <f>IF(BD1&gt;'Вводные данные'!$F$7,"N",'Вводные данные'!BC329)</f>
        <v>N</v>
      </c>
      <c r="BE79" s="252" t="str">
        <f>IF(BE1&gt;'Вводные данные'!$F$7,"N",'Вводные данные'!BD329)</f>
        <v>N</v>
      </c>
      <c r="BF79" s="252" t="str">
        <f>IF(BF1&gt;'Вводные данные'!$F$7,"N",'Вводные данные'!BE329)</f>
        <v>N</v>
      </c>
      <c r="BG79" s="252" t="str">
        <f>IF(BG1&gt;'Вводные данные'!$F$7,"N",'Вводные данные'!BF329)</f>
        <v>N</v>
      </c>
      <c r="BH79" s="252" t="str">
        <f>IF(BH1&gt;'Вводные данные'!$F$7,"N",'Вводные данные'!BG329)</f>
        <v>N</v>
      </c>
      <c r="BI79" s="252" t="str">
        <f>IF(BI1&gt;'Вводные данные'!$F$7,"N",'Вводные данные'!BH329)</f>
        <v>N</v>
      </c>
      <c r="BJ79" s="252" t="str">
        <f>IF(BJ1&gt;'Вводные данные'!$F$7,"N",'Вводные данные'!BI329)</f>
        <v>N</v>
      </c>
      <c r="BK79" s="252" t="str">
        <f>IF(BK1&gt;'Вводные данные'!$F$7,"N",'Вводные данные'!BJ329)</f>
        <v>N</v>
      </c>
      <c r="BL79" s="252" t="str">
        <f>IF(BL1&gt;'Вводные данные'!$F$7,"N",'Вводные данные'!BK329)</f>
        <v>N</v>
      </c>
      <c r="BM79" s="252" t="str">
        <f>IF(BM1&gt;'Вводные данные'!$F$7,"N",'Вводные данные'!BL329)</f>
        <v>N</v>
      </c>
      <c r="BN79" s="252" t="str">
        <f>IF(BN1&gt;'Вводные данные'!$F$7,"N",'Вводные данные'!BM329)</f>
        <v>N</v>
      </c>
      <c r="BO79" s="252" t="str">
        <f>IF(BO1&gt;'Вводные данные'!$F$7,"N",'Вводные данные'!BN329)</f>
        <v>N</v>
      </c>
      <c r="BP79" s="252" t="str">
        <f>IF(BP1&gt;'Вводные данные'!$F$7,"N",'Вводные данные'!BO329)</f>
        <v>N</v>
      </c>
      <c r="BQ79" s="252" t="str">
        <f>IF(BQ1&gt;'Вводные данные'!$F$7,"N",'Вводные данные'!BP329)</f>
        <v>N</v>
      </c>
      <c r="BR79" s="252" t="str">
        <f>IF(BR1&gt;'Вводные данные'!$F$7,"N",'Вводные данные'!BQ329)</f>
        <v>N</v>
      </c>
      <c r="BS79" s="252" t="str">
        <f>IF(BS1&gt;'Вводные данные'!$F$7,"N",'Вводные данные'!BR329)</f>
        <v>N</v>
      </c>
      <c r="BT79" s="252" t="str">
        <f>IF(BT1&gt;'Вводные данные'!$F$7,"N",'Вводные данные'!BS329)</f>
        <v>N</v>
      </c>
      <c r="BU79" s="252" t="str">
        <f>IF(BU1&gt;'Вводные данные'!$F$7,"N",'Вводные данные'!BT329)</f>
        <v>N</v>
      </c>
      <c r="BV79" s="252" t="str">
        <f>IF(BV1&gt;'Вводные данные'!$F$7,"N",'Вводные данные'!BU329)</f>
        <v>N</v>
      </c>
      <c r="BW79" s="252" t="str">
        <f>IF(BW1&gt;'Вводные данные'!$F$7,"N",'Вводные данные'!BV329)</f>
        <v>N</v>
      </c>
      <c r="BX79" s="252" t="str">
        <f>IF(BX1&gt;'Вводные данные'!$F$7,"N",'Вводные данные'!BW329)</f>
        <v>N</v>
      </c>
      <c r="BY79" s="252" t="str">
        <f>IF(BY1&gt;'Вводные данные'!$F$7,"N",'Вводные данные'!BX329)</f>
        <v>N</v>
      </c>
      <c r="BZ79" s="252" t="str">
        <f>IF(BZ1&gt;'Вводные данные'!$F$7,"N",'Вводные данные'!BY329)</f>
        <v>N</v>
      </c>
      <c r="CA79" s="252" t="str">
        <f>IF(CA1&gt;'Вводные данные'!$F$7,"N",'Вводные данные'!BZ329)</f>
        <v>N</v>
      </c>
      <c r="CB79" s="252" t="str">
        <f>IF(CB1&gt;'Вводные данные'!$F$7,"N",'Вводные данные'!CA329)</f>
        <v>N</v>
      </c>
      <c r="CC79" s="252" t="str">
        <f>IF(CC1&gt;'Вводные данные'!$F$7,"N",'Вводные данные'!CB329)</f>
        <v>N</v>
      </c>
      <c r="CD79" s="252" t="str">
        <f>IF(CD1&gt;'Вводные данные'!$F$7,"N",'Вводные данные'!CC329)</f>
        <v>N</v>
      </c>
      <c r="CE79" s="252" t="str">
        <f>IF(CE1&gt;'Вводные данные'!$F$7,"N",'Вводные данные'!CD329)</f>
        <v>N</v>
      </c>
      <c r="CF79" s="252" t="str">
        <f>IF(CF1&gt;'Вводные данные'!$F$7,"N",'Вводные данные'!CE329)</f>
        <v>N</v>
      </c>
      <c r="CG79" s="252" t="str">
        <f>IF(CG1&gt;'Вводные данные'!$F$7,"N",'Вводные данные'!CF329)</f>
        <v>N</v>
      </c>
      <c r="CH79" s="252" t="str">
        <f>IF(CH1&gt;'Вводные данные'!$F$7,"N",'Вводные данные'!CG329)</f>
        <v>N</v>
      </c>
      <c r="CI79" s="252" t="str">
        <f>IF(CI1&gt;'Вводные данные'!$F$7,"N",'Вводные данные'!CH329)</f>
        <v>N</v>
      </c>
      <c r="CJ79" s="252" t="str">
        <f>IF(CJ1&gt;'Вводные данные'!$F$7,"N",'Вводные данные'!CI329)</f>
        <v>N</v>
      </c>
      <c r="CK79" s="252" t="str">
        <f>IF(CK1&gt;'Вводные данные'!$F$7,"N",'Вводные данные'!CJ329)</f>
        <v>N</v>
      </c>
      <c r="CL79" s="252" t="str">
        <f>IF(CL1&gt;'Вводные данные'!$F$7,"N",'Вводные данные'!CK329)</f>
        <v>N</v>
      </c>
      <c r="CM79" s="252" t="str">
        <f>IF(CM1&gt;'Вводные данные'!$F$7,"N",'Вводные данные'!CL329)</f>
        <v>N</v>
      </c>
      <c r="CN79" s="252" t="str">
        <f>IF(CN1&gt;'Вводные данные'!$F$7,"N",'Вводные данные'!CM329)</f>
        <v>N</v>
      </c>
      <c r="CO79" s="252" t="str">
        <f>IF(CO1&gt;'Вводные данные'!$F$7,"N",'Вводные данные'!CN329)</f>
        <v>N</v>
      </c>
      <c r="CP79" s="252" t="str">
        <f>IF(CP1&gt;'Вводные данные'!$F$7,"N",'Вводные данные'!CO329)</f>
        <v>N</v>
      </c>
      <c r="CQ79" s="252" t="str">
        <f>IF(CQ1&gt;'Вводные данные'!$F$7,"N",'Вводные данные'!CP329)</f>
        <v>N</v>
      </c>
      <c r="CR79" s="252" t="str">
        <f>IF(CR1&gt;'Вводные данные'!$F$7,"N",'Вводные данные'!CQ329)</f>
        <v>N</v>
      </c>
      <c r="CS79" s="252" t="str">
        <f>IF(CS1&gt;'Вводные данные'!$F$7,"N",'Вводные данные'!CR329)</f>
        <v>N</v>
      </c>
      <c r="CT79" s="252" t="str">
        <f>IF(CT1&gt;'Вводные данные'!$F$7,"N",'Вводные данные'!CS329)</f>
        <v>N</v>
      </c>
      <c r="CU79" s="252" t="str">
        <f>IF(CU1&gt;'Вводные данные'!$F$7,"N",'Вводные данные'!CT329)</f>
        <v>N</v>
      </c>
      <c r="CV79" s="252" t="str">
        <f>IF(CV1&gt;'Вводные данные'!$F$7,"N",'Вводные данные'!CU329)</f>
        <v>N</v>
      </c>
      <c r="CW79" s="252" t="str">
        <f>IF(CW1&gt;'Вводные данные'!$F$7,"N",'Вводные данные'!CV329)</f>
        <v>N</v>
      </c>
      <c r="CX79" s="252" t="str">
        <f>IF(CX1&gt;'Вводные данные'!$F$7,"N",'Вводные данные'!CW329)</f>
        <v>N</v>
      </c>
      <c r="CY79" s="252" t="str">
        <f>IF(CY1&gt;'Вводные данные'!$F$7,"N",'Вводные данные'!CX329)</f>
        <v>N</v>
      </c>
      <c r="CZ79" s="252" t="str">
        <f>IF(CZ1&gt;'Вводные данные'!$F$7,"N",'Вводные данные'!CY329)</f>
        <v>N</v>
      </c>
      <c r="DA79" s="252" t="str">
        <f>IF(DA1&gt;'Вводные данные'!$F$7,"N",'Вводные данные'!CZ329)</f>
        <v>N</v>
      </c>
      <c r="DB79" s="252" t="str">
        <f>IF(DB1&gt;'Вводные данные'!$F$7,"N",'Вводные данные'!DA329)</f>
        <v>N</v>
      </c>
      <c r="DC79" s="252" t="str">
        <f>IF(DC1&gt;'Вводные данные'!$F$7,"N",'Вводные данные'!DB329)</f>
        <v>N</v>
      </c>
      <c r="DD79" s="252" t="str">
        <f>IF(DD1&gt;'Вводные данные'!$F$7,"N",'Вводные данные'!DC329)</f>
        <v>N</v>
      </c>
      <c r="DE79" s="252" t="str">
        <f>IF(DE1&gt;'Вводные данные'!$F$7,"N",'Вводные данные'!DD329)</f>
        <v>N</v>
      </c>
      <c r="DF79" s="252" t="str">
        <f>IF(DF1&gt;'Вводные данные'!$F$7,"N",'Вводные данные'!DE329)</f>
        <v>N</v>
      </c>
      <c r="DG79" s="252" t="str">
        <f>IF(DG1&gt;'Вводные данные'!$F$7,"N",'Вводные данные'!DF329)</f>
        <v>N</v>
      </c>
      <c r="DH79" s="252" t="str">
        <f>IF(DH1&gt;'Вводные данные'!$F$7,"N",'Вводные данные'!DG329)</f>
        <v>N</v>
      </c>
      <c r="DI79" s="252" t="str">
        <f>IF(DI1&gt;'Вводные данные'!$F$7,"N",'Вводные данные'!DH329)</f>
        <v>N</v>
      </c>
      <c r="DJ79" s="252" t="str">
        <f>IF(DJ1&gt;'Вводные данные'!$F$7,"N",'Вводные данные'!DI329)</f>
        <v>N</v>
      </c>
      <c r="DK79" s="252" t="str">
        <f>IF(DK1&gt;'Вводные данные'!$F$7,"N",'Вводные данные'!DJ329)</f>
        <v>N</v>
      </c>
      <c r="DL79" s="252" t="str">
        <f>IF(DL1&gt;'Вводные данные'!$F$7,"N",'Вводные данные'!DK329)</f>
        <v>N</v>
      </c>
      <c r="DM79" s="252" t="str">
        <f>IF(DM1&gt;'Вводные данные'!$F$7,"N",'Вводные данные'!DL329)</f>
        <v>N</v>
      </c>
      <c r="DN79" s="252" t="str">
        <f>IF(DN1&gt;'Вводные данные'!$F$7,"N",'Вводные данные'!DM329)</f>
        <v>N</v>
      </c>
      <c r="DO79" s="252" t="str">
        <f>IF(DO1&gt;'Вводные данные'!$F$7,"N",'Вводные данные'!DN329)</f>
        <v>N</v>
      </c>
      <c r="DP79" s="252" t="str">
        <f>IF(DP1&gt;'Вводные данные'!$F$7,"N",'Вводные данные'!DO329)</f>
        <v>N</v>
      </c>
      <c r="DQ79" s="252" t="str">
        <f>IF(DQ1&gt;'Вводные данные'!$F$7,"N",'Вводные данные'!DP329)</f>
        <v>N</v>
      </c>
      <c r="DR79" s="252" t="str">
        <f>IF(DR1&gt;'Вводные данные'!$F$7,"N",'Вводные данные'!DQ329)</f>
        <v>N</v>
      </c>
      <c r="DS79" s="252" t="str">
        <f>IF(DS1&gt;'Вводные данные'!$F$7,"N",'Вводные данные'!DR329)</f>
        <v>N</v>
      </c>
      <c r="DT79" s="252" t="str">
        <f>IF(DT1&gt;'Вводные данные'!$F$7,"N",'Вводные данные'!DS329)</f>
        <v>N</v>
      </c>
      <c r="DU79" s="252" t="str">
        <f>IF(DU1&gt;'Вводные данные'!$F$7,"N",'Вводные данные'!DT329)</f>
        <v>N</v>
      </c>
      <c r="DV79" s="252" t="str">
        <f>IF(DV1&gt;'Вводные данные'!$F$7,"N",'Вводные данные'!DU329)</f>
        <v>N</v>
      </c>
      <c r="DW79" s="252" t="str">
        <f>IF(DW1&gt;'Вводные данные'!$F$7,"N",'Вводные данные'!DV329)</f>
        <v>N</v>
      </c>
      <c r="DX79" s="252" t="str">
        <f>IF(DX1&gt;'Вводные данные'!$F$7,"N",'Вводные данные'!DW329)</f>
        <v>N</v>
      </c>
      <c r="DY79" s="252" t="str">
        <f>IF(DY1&gt;'Вводные данные'!$F$7,"N",'Вводные данные'!DX329)</f>
        <v>N</v>
      </c>
      <c r="DZ79" s="252" t="str">
        <f>IF(DZ1&gt;'Вводные данные'!$F$7,"N",'Вводные данные'!DY329)</f>
        <v>N</v>
      </c>
      <c r="EA79" s="252" t="str">
        <f>IF(EA1&gt;'Вводные данные'!$F$7,"N",'Вводные данные'!DZ329)</f>
        <v>N</v>
      </c>
      <c r="EB79" s="252" t="str">
        <f>IF(EB1&gt;'Вводные данные'!$F$7,"N",'Вводные данные'!EA329)</f>
        <v>N</v>
      </c>
      <c r="EC79" s="252" t="str">
        <f>IF(EC1&gt;'Вводные данные'!$F$7,"N",'Вводные данные'!EB329)</f>
        <v>N</v>
      </c>
      <c r="ED79" s="252" t="str">
        <f>IF(ED1&gt;'Вводные данные'!$F$7,"N",'Вводные данные'!EC329)</f>
        <v>N</v>
      </c>
      <c r="EE79" s="252" t="str">
        <f>IF(EE1&gt;'Вводные данные'!$F$7,"N",'Вводные данные'!ED329)</f>
        <v>N</v>
      </c>
      <c r="EF79" s="252" t="str">
        <f>IF(EF1&gt;'Вводные данные'!$F$7,"N",'Вводные данные'!EE329)</f>
        <v>N</v>
      </c>
      <c r="EG79" s="252" t="str">
        <f>IF(EG1&gt;'Вводные данные'!$F$7,"N",'Вводные данные'!EF329)</f>
        <v>N</v>
      </c>
      <c r="EH79" s="252" t="str">
        <f>IF(EH1&gt;'Вводные данные'!$F$7,"N",'Вводные данные'!EG329)</f>
        <v>N</v>
      </c>
      <c r="EI79" s="252" t="str">
        <f>IF(EI1&gt;'Вводные данные'!$F$7,"N",'Вводные данные'!EH329)</f>
        <v>N</v>
      </c>
      <c r="EJ79" s="252" t="str">
        <f>IF(EJ1&gt;'Вводные данные'!$F$7,"N",'Вводные данные'!EI329)</f>
        <v>N</v>
      </c>
      <c r="EK79" s="252" t="str">
        <f>IF(EK1&gt;'Вводные данные'!$F$7,"N",'Вводные данные'!EJ329)</f>
        <v>N</v>
      </c>
      <c r="EL79" s="252" t="str">
        <f>IF(EL1&gt;'Вводные данные'!$F$7,"N",'Вводные данные'!EK329)</f>
        <v>N</v>
      </c>
      <c r="EM79" s="252" t="str">
        <f>IF(EM1&gt;'Вводные данные'!$F$7,"N",'Вводные данные'!EL329)</f>
        <v>N</v>
      </c>
      <c r="EN79" s="252" t="str">
        <f>IF(EN1&gt;'Вводные данные'!$F$7,"N",'Вводные данные'!EM329)</f>
        <v>N</v>
      </c>
      <c r="EO79" s="252" t="str">
        <f>IF(EO1&gt;'Вводные данные'!$F$7,"N",'Вводные данные'!EN329)</f>
        <v>N</v>
      </c>
      <c r="EP79" s="252" t="str">
        <f>IF(EP1&gt;'Вводные данные'!$F$7,"N",'Вводные данные'!EO329)</f>
        <v>N</v>
      </c>
      <c r="EQ79" s="252" t="str">
        <f>IF(EQ1&gt;'Вводные данные'!$F$7,"N",'Вводные данные'!EP329)</f>
        <v>N</v>
      </c>
      <c r="ER79" s="252" t="str">
        <f>IF(ER1&gt;'Вводные данные'!$F$7,"N",'Вводные данные'!EQ329)</f>
        <v>N</v>
      </c>
      <c r="ES79" s="252" t="str">
        <f>IF(ES1&gt;'Вводные данные'!$F$7,"N",'Вводные данные'!ER329)</f>
        <v>N</v>
      </c>
      <c r="ET79" s="252" t="str">
        <f>IF(ET1&gt;'Вводные данные'!$F$7,"N",'Вводные данные'!ES329)</f>
        <v>N</v>
      </c>
      <c r="EU79" s="252" t="str">
        <f>IF(EU1&gt;'Вводные данные'!$F$7,"N",'Вводные данные'!ET329)</f>
        <v>N</v>
      </c>
      <c r="EV79" s="252" t="str">
        <f>IF(EV1&gt;'Вводные данные'!$F$7,"N",'Вводные данные'!EU329)</f>
        <v>N</v>
      </c>
      <c r="EW79" s="252" t="str">
        <f>IF(EW1&gt;'Вводные данные'!$F$7,"N",'Вводные данные'!EV329)</f>
        <v>N</v>
      </c>
    </row>
    <row r="80" spans="2:153" ht="15" customHeight="1" thickBot="1" x14ac:dyDescent="0.3">
      <c r="B80" s="349" t="str">
        <f>IF('Вводные данные'!B325=0,"",'Вводные данные'!B325)</f>
        <v>собственные средства</v>
      </c>
      <c r="C80" s="261">
        <f t="shared" si="5"/>
        <v>0</v>
      </c>
      <c r="D80" s="261">
        <f>IF(D1&gt;'Вводные данные'!$F$7,"N",'Вводные данные'!C330)</f>
        <v>0</v>
      </c>
      <c r="E80" s="252">
        <f>IF(E1&gt;'Вводные данные'!$F$7,"N",'Вводные данные'!D330)</f>
        <v>0</v>
      </c>
      <c r="F80" s="252">
        <f>IF(F1&gt;'Вводные данные'!$F$7,"N",'Вводные данные'!E330)</f>
        <v>0</v>
      </c>
      <c r="G80" s="252">
        <f>IF(G1&gt;'Вводные данные'!$F$7,"N",'Вводные данные'!F330)</f>
        <v>0</v>
      </c>
      <c r="H80" s="252">
        <f>IF(H1&gt;'Вводные данные'!$F$7,"N",'Вводные данные'!G330)</f>
        <v>0</v>
      </c>
      <c r="I80" s="252">
        <f>IF(I1&gt;'Вводные данные'!$F$7,"N",'Вводные данные'!H330)</f>
        <v>0</v>
      </c>
      <c r="J80" s="252">
        <f>IF(J1&gt;'Вводные данные'!$F$7,"N",'Вводные данные'!I330)</f>
        <v>0</v>
      </c>
      <c r="K80" s="252">
        <f>IF(K1&gt;'Вводные данные'!$F$7,"N",'Вводные данные'!J330)</f>
        <v>0</v>
      </c>
      <c r="L80" s="252">
        <f>IF(L1&gt;'Вводные данные'!$F$7,"N",'Вводные данные'!K330)</f>
        <v>0</v>
      </c>
      <c r="M80" s="252">
        <f>IF(M1&gt;'Вводные данные'!$F$7,"N",'Вводные данные'!L330)</f>
        <v>0</v>
      </c>
      <c r="N80" s="252">
        <f>IF(N1&gt;'Вводные данные'!$F$7,"N",'Вводные данные'!M330)</f>
        <v>0</v>
      </c>
      <c r="O80" s="252">
        <f>IF(O1&gt;'Вводные данные'!$F$7,"N",'Вводные данные'!N330)</f>
        <v>0</v>
      </c>
      <c r="P80" s="252">
        <f>IF(P1&gt;'Вводные данные'!$F$7,"N",'Вводные данные'!O330)</f>
        <v>0</v>
      </c>
      <c r="Q80" s="252">
        <f>IF(Q1&gt;'Вводные данные'!$F$7,"N",'Вводные данные'!P330)</f>
        <v>0</v>
      </c>
      <c r="R80" s="252">
        <f>IF(R1&gt;'Вводные данные'!$F$7,"N",'Вводные данные'!Q330)</f>
        <v>0</v>
      </c>
      <c r="S80" s="252">
        <f>IF(S1&gt;'Вводные данные'!$F$7,"N",'Вводные данные'!R330)</f>
        <v>0</v>
      </c>
      <c r="T80" s="252">
        <f>IF(T1&gt;'Вводные данные'!$F$7,"N",'Вводные данные'!S330)</f>
        <v>0</v>
      </c>
      <c r="U80" s="252">
        <f>IF(U1&gt;'Вводные данные'!$F$7,"N",'Вводные данные'!T330)</f>
        <v>0</v>
      </c>
      <c r="V80" s="252">
        <f>IF(V1&gt;'Вводные данные'!$F$7,"N",'Вводные данные'!U330)</f>
        <v>0</v>
      </c>
      <c r="W80" s="252">
        <f>IF(W1&gt;'Вводные данные'!$F$7,"N",'Вводные данные'!V330)</f>
        <v>0</v>
      </c>
      <c r="X80" s="252" t="str">
        <f>IF(X1&gt;'Вводные данные'!$F$7,"N",'Вводные данные'!W330)</f>
        <v>N</v>
      </c>
      <c r="Y80" s="252" t="str">
        <f>IF(Y1&gt;'Вводные данные'!$F$7,"N",'Вводные данные'!X330)</f>
        <v>N</v>
      </c>
      <c r="Z80" s="252" t="str">
        <f>IF(Z1&gt;'Вводные данные'!$F$7,"N",'Вводные данные'!Y330)</f>
        <v>N</v>
      </c>
      <c r="AA80" s="252" t="str">
        <f>IF(AA1&gt;'Вводные данные'!$F$7,"N",'Вводные данные'!Z330)</f>
        <v>N</v>
      </c>
      <c r="AB80" s="252" t="str">
        <f>IF(AB1&gt;'Вводные данные'!$F$7,"N",'Вводные данные'!AA330)</f>
        <v>N</v>
      </c>
      <c r="AC80" s="252" t="str">
        <f>IF(AC1&gt;'Вводные данные'!$F$7,"N",'Вводные данные'!AB330)</f>
        <v>N</v>
      </c>
      <c r="AD80" s="252" t="str">
        <f>IF(AD1&gt;'Вводные данные'!$F$7,"N",'Вводные данные'!AC330)</f>
        <v>N</v>
      </c>
      <c r="AE80" s="252" t="str">
        <f>IF(AE1&gt;'Вводные данные'!$F$7,"N",'Вводные данные'!AD330)</f>
        <v>N</v>
      </c>
      <c r="AF80" s="252" t="str">
        <f>IF(AF1&gt;'Вводные данные'!$F$7,"N",'Вводные данные'!AE330)</f>
        <v>N</v>
      </c>
      <c r="AG80" s="252" t="str">
        <f>IF(AG1&gt;'Вводные данные'!$F$7,"N",'Вводные данные'!AF330)</f>
        <v>N</v>
      </c>
      <c r="AH80" s="252" t="str">
        <f>IF(AH1&gt;'Вводные данные'!$F$7,"N",'Вводные данные'!AG330)</f>
        <v>N</v>
      </c>
      <c r="AI80" s="252" t="str">
        <f>IF(AI1&gt;'Вводные данные'!$F$7,"N",'Вводные данные'!AH330)</f>
        <v>N</v>
      </c>
      <c r="AJ80" s="252" t="str">
        <f>IF(AJ1&gt;'Вводные данные'!$F$7,"N",'Вводные данные'!AI330)</f>
        <v>N</v>
      </c>
      <c r="AK80" s="252" t="str">
        <f>IF(AK1&gt;'Вводные данные'!$F$7,"N",'Вводные данные'!AJ330)</f>
        <v>N</v>
      </c>
      <c r="AL80" s="252" t="str">
        <f>IF(AL1&gt;'Вводные данные'!$F$7,"N",'Вводные данные'!AK330)</f>
        <v>N</v>
      </c>
      <c r="AM80" s="252" t="str">
        <f>IF(AM1&gt;'Вводные данные'!$F$7,"N",'Вводные данные'!AL330)</f>
        <v>N</v>
      </c>
      <c r="AN80" s="252" t="str">
        <f>IF(AN1&gt;'Вводные данные'!$F$7,"N",'Вводные данные'!AM330)</f>
        <v>N</v>
      </c>
      <c r="AO80" s="252" t="str">
        <f>IF(AO1&gt;'Вводные данные'!$F$7,"N",'Вводные данные'!AN330)</f>
        <v>N</v>
      </c>
      <c r="AP80" s="252" t="str">
        <f>IF(AP1&gt;'Вводные данные'!$F$7,"N",'Вводные данные'!AO330)</f>
        <v>N</v>
      </c>
      <c r="AQ80" s="252" t="str">
        <f>IF(AQ1&gt;'Вводные данные'!$F$7,"N",'Вводные данные'!AP330)</f>
        <v>N</v>
      </c>
      <c r="AR80" s="252" t="str">
        <f>IF(AR1&gt;'Вводные данные'!$F$7,"N",'Вводные данные'!AQ330)</f>
        <v>N</v>
      </c>
      <c r="AS80" s="252" t="str">
        <f>IF(AS1&gt;'Вводные данные'!$F$7,"N",'Вводные данные'!AR330)</f>
        <v>N</v>
      </c>
      <c r="AT80" s="252" t="str">
        <f>IF(AT1&gt;'Вводные данные'!$F$7,"N",'Вводные данные'!AS330)</f>
        <v>N</v>
      </c>
      <c r="AU80" s="252" t="str">
        <f>IF(AU1&gt;'Вводные данные'!$F$7,"N",'Вводные данные'!AT330)</f>
        <v>N</v>
      </c>
      <c r="AV80" s="252" t="str">
        <f>IF(AV1&gt;'Вводные данные'!$F$7,"N",'Вводные данные'!AU330)</f>
        <v>N</v>
      </c>
      <c r="AW80" s="252" t="str">
        <f>IF(AW1&gt;'Вводные данные'!$F$7,"N",'Вводные данные'!AV330)</f>
        <v>N</v>
      </c>
      <c r="AX80" s="252" t="str">
        <f>IF(AX1&gt;'Вводные данные'!$F$7,"N",'Вводные данные'!AW330)</f>
        <v>N</v>
      </c>
      <c r="AY80" s="252" t="str">
        <f>IF(AY1&gt;'Вводные данные'!$F$7,"N",'Вводные данные'!AX330)</f>
        <v>N</v>
      </c>
      <c r="AZ80" s="252" t="str">
        <f>IF(AZ1&gt;'Вводные данные'!$F$7,"N",'Вводные данные'!AY330)</f>
        <v>N</v>
      </c>
      <c r="BA80" s="252" t="str">
        <f>IF(BA1&gt;'Вводные данные'!$F$7,"N",'Вводные данные'!AZ330)</f>
        <v>N</v>
      </c>
      <c r="BB80" s="252" t="str">
        <f>IF(BB1&gt;'Вводные данные'!$F$7,"N",'Вводные данные'!BA330)</f>
        <v>N</v>
      </c>
      <c r="BC80" s="252" t="str">
        <f>IF(BC1&gt;'Вводные данные'!$F$7,"N",'Вводные данные'!BB330)</f>
        <v>N</v>
      </c>
      <c r="BD80" s="252" t="str">
        <f>IF(BD1&gt;'Вводные данные'!$F$7,"N",'Вводные данные'!BC330)</f>
        <v>N</v>
      </c>
      <c r="BE80" s="252" t="str">
        <f>IF(BE1&gt;'Вводные данные'!$F$7,"N",'Вводные данные'!BD330)</f>
        <v>N</v>
      </c>
      <c r="BF80" s="252" t="str">
        <f>IF(BF1&gt;'Вводные данные'!$F$7,"N",'Вводные данные'!BE330)</f>
        <v>N</v>
      </c>
      <c r="BG80" s="252" t="str">
        <f>IF(BG1&gt;'Вводные данные'!$F$7,"N",'Вводные данные'!BF330)</f>
        <v>N</v>
      </c>
      <c r="BH80" s="252" t="str">
        <f>IF(BH1&gt;'Вводные данные'!$F$7,"N",'Вводные данные'!BG330)</f>
        <v>N</v>
      </c>
      <c r="BI80" s="252" t="str">
        <f>IF(BI1&gt;'Вводные данные'!$F$7,"N",'Вводные данные'!BH330)</f>
        <v>N</v>
      </c>
      <c r="BJ80" s="252" t="str">
        <f>IF(BJ1&gt;'Вводные данные'!$F$7,"N",'Вводные данные'!BI330)</f>
        <v>N</v>
      </c>
      <c r="BK80" s="252" t="str">
        <f>IF(BK1&gt;'Вводные данные'!$F$7,"N",'Вводные данные'!BJ330)</f>
        <v>N</v>
      </c>
      <c r="BL80" s="252" t="str">
        <f>IF(BL1&gt;'Вводные данные'!$F$7,"N",'Вводные данные'!BK330)</f>
        <v>N</v>
      </c>
      <c r="BM80" s="252" t="str">
        <f>IF(BM1&gt;'Вводные данные'!$F$7,"N",'Вводные данные'!BL330)</f>
        <v>N</v>
      </c>
      <c r="BN80" s="252" t="str">
        <f>IF(BN1&gt;'Вводные данные'!$F$7,"N",'Вводные данные'!BM330)</f>
        <v>N</v>
      </c>
      <c r="BO80" s="252" t="str">
        <f>IF(BO1&gt;'Вводные данные'!$F$7,"N",'Вводные данные'!BN330)</f>
        <v>N</v>
      </c>
      <c r="BP80" s="252" t="str">
        <f>IF(BP1&gt;'Вводные данные'!$F$7,"N",'Вводные данные'!BO330)</f>
        <v>N</v>
      </c>
      <c r="BQ80" s="252" t="str">
        <f>IF(BQ1&gt;'Вводные данные'!$F$7,"N",'Вводные данные'!BP330)</f>
        <v>N</v>
      </c>
      <c r="BR80" s="252" t="str">
        <f>IF(BR1&gt;'Вводные данные'!$F$7,"N",'Вводные данные'!BQ330)</f>
        <v>N</v>
      </c>
      <c r="BS80" s="252" t="str">
        <f>IF(BS1&gt;'Вводные данные'!$F$7,"N",'Вводные данные'!BR330)</f>
        <v>N</v>
      </c>
      <c r="BT80" s="252" t="str">
        <f>IF(BT1&gt;'Вводные данные'!$F$7,"N",'Вводные данные'!BS330)</f>
        <v>N</v>
      </c>
      <c r="BU80" s="252" t="str">
        <f>IF(BU1&gt;'Вводные данные'!$F$7,"N",'Вводные данные'!BT330)</f>
        <v>N</v>
      </c>
      <c r="BV80" s="252" t="str">
        <f>IF(BV1&gt;'Вводные данные'!$F$7,"N",'Вводные данные'!BU330)</f>
        <v>N</v>
      </c>
      <c r="BW80" s="252" t="str">
        <f>IF(BW1&gt;'Вводные данные'!$F$7,"N",'Вводные данные'!BV330)</f>
        <v>N</v>
      </c>
      <c r="BX80" s="252" t="str">
        <f>IF(BX1&gt;'Вводные данные'!$F$7,"N",'Вводные данные'!BW330)</f>
        <v>N</v>
      </c>
      <c r="BY80" s="252" t="str">
        <f>IF(BY1&gt;'Вводные данные'!$F$7,"N",'Вводные данные'!BX330)</f>
        <v>N</v>
      </c>
      <c r="BZ80" s="252" t="str">
        <f>IF(BZ1&gt;'Вводные данные'!$F$7,"N",'Вводные данные'!BY330)</f>
        <v>N</v>
      </c>
      <c r="CA80" s="252" t="str">
        <f>IF(CA1&gt;'Вводные данные'!$F$7,"N",'Вводные данные'!BZ330)</f>
        <v>N</v>
      </c>
      <c r="CB80" s="252" t="str">
        <f>IF(CB1&gt;'Вводные данные'!$F$7,"N",'Вводные данные'!CA330)</f>
        <v>N</v>
      </c>
      <c r="CC80" s="252" t="str">
        <f>IF(CC1&gt;'Вводные данные'!$F$7,"N",'Вводные данные'!CB330)</f>
        <v>N</v>
      </c>
      <c r="CD80" s="252" t="str">
        <f>IF(CD1&gt;'Вводные данные'!$F$7,"N",'Вводные данные'!CC330)</f>
        <v>N</v>
      </c>
      <c r="CE80" s="252" t="str">
        <f>IF(CE1&gt;'Вводные данные'!$F$7,"N",'Вводные данные'!CD330)</f>
        <v>N</v>
      </c>
      <c r="CF80" s="252" t="str">
        <f>IF(CF1&gt;'Вводные данные'!$F$7,"N",'Вводные данные'!CE330)</f>
        <v>N</v>
      </c>
      <c r="CG80" s="252" t="str">
        <f>IF(CG1&gt;'Вводные данные'!$F$7,"N",'Вводные данные'!CF330)</f>
        <v>N</v>
      </c>
      <c r="CH80" s="252" t="str">
        <f>IF(CH1&gt;'Вводные данные'!$F$7,"N",'Вводные данные'!CG330)</f>
        <v>N</v>
      </c>
      <c r="CI80" s="252" t="str">
        <f>IF(CI1&gt;'Вводные данные'!$F$7,"N",'Вводные данные'!CH330)</f>
        <v>N</v>
      </c>
      <c r="CJ80" s="252" t="str">
        <f>IF(CJ1&gt;'Вводные данные'!$F$7,"N",'Вводные данные'!CI330)</f>
        <v>N</v>
      </c>
      <c r="CK80" s="252" t="str">
        <f>IF(CK1&gt;'Вводные данные'!$F$7,"N",'Вводные данные'!CJ330)</f>
        <v>N</v>
      </c>
      <c r="CL80" s="252" t="str">
        <f>IF(CL1&gt;'Вводные данные'!$F$7,"N",'Вводные данные'!CK330)</f>
        <v>N</v>
      </c>
      <c r="CM80" s="252" t="str">
        <f>IF(CM1&gt;'Вводные данные'!$F$7,"N",'Вводные данные'!CL330)</f>
        <v>N</v>
      </c>
      <c r="CN80" s="252" t="str">
        <f>IF(CN1&gt;'Вводные данные'!$F$7,"N",'Вводные данные'!CM330)</f>
        <v>N</v>
      </c>
      <c r="CO80" s="252" t="str">
        <f>IF(CO1&gt;'Вводные данные'!$F$7,"N",'Вводные данные'!CN330)</f>
        <v>N</v>
      </c>
      <c r="CP80" s="252" t="str">
        <f>IF(CP1&gt;'Вводные данные'!$F$7,"N",'Вводные данные'!CO330)</f>
        <v>N</v>
      </c>
      <c r="CQ80" s="252" t="str">
        <f>IF(CQ1&gt;'Вводные данные'!$F$7,"N",'Вводные данные'!CP330)</f>
        <v>N</v>
      </c>
      <c r="CR80" s="252" t="str">
        <f>IF(CR1&gt;'Вводные данные'!$F$7,"N",'Вводные данные'!CQ330)</f>
        <v>N</v>
      </c>
      <c r="CS80" s="252" t="str">
        <f>IF(CS1&gt;'Вводные данные'!$F$7,"N",'Вводные данные'!CR330)</f>
        <v>N</v>
      </c>
      <c r="CT80" s="252" t="str">
        <f>IF(CT1&gt;'Вводные данные'!$F$7,"N",'Вводные данные'!CS330)</f>
        <v>N</v>
      </c>
      <c r="CU80" s="252" t="str">
        <f>IF(CU1&gt;'Вводные данные'!$F$7,"N",'Вводные данные'!CT330)</f>
        <v>N</v>
      </c>
      <c r="CV80" s="252" t="str">
        <f>IF(CV1&gt;'Вводные данные'!$F$7,"N",'Вводные данные'!CU330)</f>
        <v>N</v>
      </c>
      <c r="CW80" s="252" t="str">
        <f>IF(CW1&gt;'Вводные данные'!$F$7,"N",'Вводные данные'!CV330)</f>
        <v>N</v>
      </c>
      <c r="CX80" s="252" t="str">
        <f>IF(CX1&gt;'Вводные данные'!$F$7,"N",'Вводные данные'!CW330)</f>
        <v>N</v>
      </c>
      <c r="CY80" s="252" t="str">
        <f>IF(CY1&gt;'Вводные данные'!$F$7,"N",'Вводные данные'!CX330)</f>
        <v>N</v>
      </c>
      <c r="CZ80" s="252" t="str">
        <f>IF(CZ1&gt;'Вводные данные'!$F$7,"N",'Вводные данные'!CY330)</f>
        <v>N</v>
      </c>
      <c r="DA80" s="252" t="str">
        <f>IF(DA1&gt;'Вводные данные'!$F$7,"N",'Вводные данные'!CZ330)</f>
        <v>N</v>
      </c>
      <c r="DB80" s="252" t="str">
        <f>IF(DB1&gt;'Вводные данные'!$F$7,"N",'Вводные данные'!DA330)</f>
        <v>N</v>
      </c>
      <c r="DC80" s="252" t="str">
        <f>IF(DC1&gt;'Вводные данные'!$F$7,"N",'Вводные данные'!DB330)</f>
        <v>N</v>
      </c>
      <c r="DD80" s="252" t="str">
        <f>IF(DD1&gt;'Вводные данные'!$F$7,"N",'Вводные данные'!DC330)</f>
        <v>N</v>
      </c>
      <c r="DE80" s="252" t="str">
        <f>IF(DE1&gt;'Вводные данные'!$F$7,"N",'Вводные данные'!DD330)</f>
        <v>N</v>
      </c>
      <c r="DF80" s="252" t="str">
        <f>IF(DF1&gt;'Вводные данные'!$F$7,"N",'Вводные данные'!DE330)</f>
        <v>N</v>
      </c>
      <c r="DG80" s="252" t="str">
        <f>IF(DG1&gt;'Вводные данные'!$F$7,"N",'Вводные данные'!DF330)</f>
        <v>N</v>
      </c>
      <c r="DH80" s="252" t="str">
        <f>IF(DH1&gt;'Вводные данные'!$F$7,"N",'Вводные данные'!DG330)</f>
        <v>N</v>
      </c>
      <c r="DI80" s="252" t="str">
        <f>IF(DI1&gt;'Вводные данные'!$F$7,"N",'Вводные данные'!DH330)</f>
        <v>N</v>
      </c>
      <c r="DJ80" s="252" t="str">
        <f>IF(DJ1&gt;'Вводные данные'!$F$7,"N",'Вводные данные'!DI330)</f>
        <v>N</v>
      </c>
      <c r="DK80" s="252" t="str">
        <f>IF(DK1&gt;'Вводные данные'!$F$7,"N",'Вводные данные'!DJ330)</f>
        <v>N</v>
      </c>
      <c r="DL80" s="252" t="str">
        <f>IF(DL1&gt;'Вводные данные'!$F$7,"N",'Вводные данные'!DK330)</f>
        <v>N</v>
      </c>
      <c r="DM80" s="252" t="str">
        <f>IF(DM1&gt;'Вводные данные'!$F$7,"N",'Вводные данные'!DL330)</f>
        <v>N</v>
      </c>
      <c r="DN80" s="252" t="str">
        <f>IF(DN1&gt;'Вводные данные'!$F$7,"N",'Вводные данные'!DM330)</f>
        <v>N</v>
      </c>
      <c r="DO80" s="252" t="str">
        <f>IF(DO1&gt;'Вводные данные'!$F$7,"N",'Вводные данные'!DN330)</f>
        <v>N</v>
      </c>
      <c r="DP80" s="252" t="str">
        <f>IF(DP1&gt;'Вводные данные'!$F$7,"N",'Вводные данные'!DO330)</f>
        <v>N</v>
      </c>
      <c r="DQ80" s="252" t="str">
        <f>IF(DQ1&gt;'Вводные данные'!$F$7,"N",'Вводные данные'!DP330)</f>
        <v>N</v>
      </c>
      <c r="DR80" s="252" t="str">
        <f>IF(DR1&gt;'Вводные данные'!$F$7,"N",'Вводные данные'!DQ330)</f>
        <v>N</v>
      </c>
      <c r="DS80" s="252" t="str">
        <f>IF(DS1&gt;'Вводные данные'!$F$7,"N",'Вводные данные'!DR330)</f>
        <v>N</v>
      </c>
      <c r="DT80" s="252" t="str">
        <f>IF(DT1&gt;'Вводные данные'!$F$7,"N",'Вводные данные'!DS330)</f>
        <v>N</v>
      </c>
      <c r="DU80" s="252" t="str">
        <f>IF(DU1&gt;'Вводные данные'!$F$7,"N",'Вводные данные'!DT330)</f>
        <v>N</v>
      </c>
      <c r="DV80" s="252" t="str">
        <f>IF(DV1&gt;'Вводные данные'!$F$7,"N",'Вводные данные'!DU330)</f>
        <v>N</v>
      </c>
      <c r="DW80" s="252" t="str">
        <f>IF(DW1&gt;'Вводные данные'!$F$7,"N",'Вводные данные'!DV330)</f>
        <v>N</v>
      </c>
      <c r="DX80" s="252" t="str">
        <f>IF(DX1&gt;'Вводные данные'!$F$7,"N",'Вводные данные'!DW330)</f>
        <v>N</v>
      </c>
      <c r="DY80" s="252" t="str">
        <f>IF(DY1&gt;'Вводные данные'!$F$7,"N",'Вводные данные'!DX330)</f>
        <v>N</v>
      </c>
      <c r="DZ80" s="252" t="str">
        <f>IF(DZ1&gt;'Вводные данные'!$F$7,"N",'Вводные данные'!DY330)</f>
        <v>N</v>
      </c>
      <c r="EA80" s="252" t="str">
        <f>IF(EA1&gt;'Вводные данные'!$F$7,"N",'Вводные данные'!DZ330)</f>
        <v>N</v>
      </c>
      <c r="EB80" s="252" t="str">
        <f>IF(EB1&gt;'Вводные данные'!$F$7,"N",'Вводные данные'!EA330)</f>
        <v>N</v>
      </c>
      <c r="EC80" s="252" t="str">
        <f>IF(EC1&gt;'Вводные данные'!$F$7,"N",'Вводные данные'!EB330)</f>
        <v>N</v>
      </c>
      <c r="ED80" s="252" t="str">
        <f>IF(ED1&gt;'Вводные данные'!$F$7,"N",'Вводные данные'!EC330)</f>
        <v>N</v>
      </c>
      <c r="EE80" s="252" t="str">
        <f>IF(EE1&gt;'Вводные данные'!$F$7,"N",'Вводные данные'!ED330)</f>
        <v>N</v>
      </c>
      <c r="EF80" s="252" t="str">
        <f>IF(EF1&gt;'Вводные данные'!$F$7,"N",'Вводные данные'!EE330)</f>
        <v>N</v>
      </c>
      <c r="EG80" s="252" t="str">
        <f>IF(EG1&gt;'Вводные данные'!$F$7,"N",'Вводные данные'!EF330)</f>
        <v>N</v>
      </c>
      <c r="EH80" s="252" t="str">
        <f>IF(EH1&gt;'Вводные данные'!$F$7,"N",'Вводные данные'!EG330)</f>
        <v>N</v>
      </c>
      <c r="EI80" s="252" t="str">
        <f>IF(EI1&gt;'Вводные данные'!$F$7,"N",'Вводные данные'!EH330)</f>
        <v>N</v>
      </c>
      <c r="EJ80" s="252" t="str">
        <f>IF(EJ1&gt;'Вводные данные'!$F$7,"N",'Вводные данные'!EI330)</f>
        <v>N</v>
      </c>
      <c r="EK80" s="252" t="str">
        <f>IF(EK1&gt;'Вводные данные'!$F$7,"N",'Вводные данные'!EJ330)</f>
        <v>N</v>
      </c>
      <c r="EL80" s="252" t="str">
        <f>IF(EL1&gt;'Вводные данные'!$F$7,"N",'Вводные данные'!EK330)</f>
        <v>N</v>
      </c>
      <c r="EM80" s="252" t="str">
        <f>IF(EM1&gt;'Вводные данные'!$F$7,"N",'Вводные данные'!EL330)</f>
        <v>N</v>
      </c>
      <c r="EN80" s="252" t="str">
        <f>IF(EN1&gt;'Вводные данные'!$F$7,"N",'Вводные данные'!EM330)</f>
        <v>N</v>
      </c>
      <c r="EO80" s="252" t="str">
        <f>IF(EO1&gt;'Вводные данные'!$F$7,"N",'Вводные данные'!EN330)</f>
        <v>N</v>
      </c>
      <c r="EP80" s="252" t="str">
        <f>IF(EP1&gt;'Вводные данные'!$F$7,"N",'Вводные данные'!EO330)</f>
        <v>N</v>
      </c>
      <c r="EQ80" s="252" t="str">
        <f>IF(EQ1&gt;'Вводные данные'!$F$7,"N",'Вводные данные'!EP330)</f>
        <v>N</v>
      </c>
      <c r="ER80" s="252" t="str">
        <f>IF(ER1&gt;'Вводные данные'!$F$7,"N",'Вводные данные'!EQ330)</f>
        <v>N</v>
      </c>
      <c r="ES80" s="252" t="str">
        <f>IF(ES1&gt;'Вводные данные'!$F$7,"N",'Вводные данные'!ER330)</f>
        <v>N</v>
      </c>
      <c r="ET80" s="252" t="str">
        <f>IF(ET1&gt;'Вводные данные'!$F$7,"N",'Вводные данные'!ES330)</f>
        <v>N</v>
      </c>
      <c r="EU80" s="252" t="str">
        <f>IF(EU1&gt;'Вводные данные'!$F$7,"N",'Вводные данные'!ET330)</f>
        <v>N</v>
      </c>
      <c r="EV80" s="252" t="str">
        <f>IF(EV1&gt;'Вводные данные'!$F$7,"N",'Вводные данные'!EU330)</f>
        <v>N</v>
      </c>
      <c r="EW80" s="252" t="str">
        <f>IF(EW1&gt;'Вводные данные'!$F$7,"N",'Вводные данные'!EV330)</f>
        <v>N</v>
      </c>
    </row>
    <row r="81" spans="2:153" ht="15.75" x14ac:dyDescent="0.25">
      <c r="B81" s="276" t="s">
        <v>509</v>
      </c>
      <c r="C81" s="283">
        <f t="shared" si="5"/>
        <v>300000</v>
      </c>
      <c r="D81" s="283">
        <f>SUM(D71-D76)</f>
        <v>600000</v>
      </c>
      <c r="E81" s="246">
        <f>IF(E1&gt;'Вводные данные'!$F$7,"N",(SUM(E71-E76)))</f>
        <v>0</v>
      </c>
      <c r="F81" s="246">
        <f>IF(F1&gt;'Вводные данные'!$F$7,"N",(SUM(F71-F76)))</f>
        <v>0</v>
      </c>
      <c r="G81" s="246">
        <f>IF(G1&gt;'Вводные данные'!$F$7,"N",(SUM(G71-G76)))</f>
        <v>0</v>
      </c>
      <c r="H81" s="246">
        <f>IF(H1&gt;'Вводные данные'!$F$7,"N",(SUM(H71-H76)))</f>
        <v>0</v>
      </c>
      <c r="I81" s="246">
        <f>IF(I1&gt;'Вводные данные'!$F$7,"N",(SUM(I71-I76)))</f>
        <v>0</v>
      </c>
      <c r="J81" s="246">
        <f>IF(J1&gt;'Вводные данные'!$F$7,"N",(SUM(J71-J76)))</f>
        <v>0</v>
      </c>
      <c r="K81" s="246">
        <f>IF(K1&gt;'Вводные данные'!$F$7,"N",(SUM(K71-K76)))</f>
        <v>0</v>
      </c>
      <c r="L81" s="246">
        <f>IF(L1&gt;'Вводные данные'!$F$7,"N",(SUM(L71-L76)))</f>
        <v>0</v>
      </c>
      <c r="M81" s="263">
        <f>IF(M1&gt;'Вводные данные'!$F$7,"N",(SUM(M71-M76)))</f>
        <v>0</v>
      </c>
      <c r="N81" s="263">
        <f>IF(N1&gt;'Вводные данные'!$F$7,"N",(SUM(N71-N76)))</f>
        <v>0</v>
      </c>
      <c r="O81" s="263">
        <f>IF(O1&gt;'Вводные данные'!$F$7,"N",(SUM(O71-O76)))</f>
        <v>0</v>
      </c>
      <c r="P81" s="263">
        <f>IF(P1&gt;'Вводные данные'!$F$7,"N",(SUM(P71-P76)))</f>
        <v>-37500</v>
      </c>
      <c r="Q81" s="263">
        <f>IF(Q1&gt;'Вводные данные'!$F$7,"N",(SUM(Q71-Q76)))</f>
        <v>-37500</v>
      </c>
      <c r="R81" s="263">
        <f>IF(R1&gt;'Вводные данные'!$F$7,"N",(SUM(R71-R76)))</f>
        <v>-37500</v>
      </c>
      <c r="S81" s="263">
        <f>IF(S1&gt;'Вводные данные'!$F$7,"N",(SUM(S71-S76)))</f>
        <v>-37500</v>
      </c>
      <c r="T81" s="263">
        <f>IF(T1&gt;'Вводные данные'!$F$7,"N",(SUM(T71-T76)))</f>
        <v>-37500</v>
      </c>
      <c r="U81" s="263">
        <f>IF(U1&gt;'Вводные данные'!$F$7,"N",(SUM(U71-U76)))</f>
        <v>-37500</v>
      </c>
      <c r="V81" s="263">
        <f>IF(V1&gt;'Вводные данные'!$F$7,"N",(SUM(V71-V76)))</f>
        <v>-37500</v>
      </c>
      <c r="W81" s="263">
        <f>IF(W1&gt;'Вводные данные'!$F$7,"N",(SUM(W71-W76)))</f>
        <v>-37500</v>
      </c>
      <c r="X81" s="263" t="str">
        <f>IF(X1&gt;'Вводные данные'!$F$7,"N",(SUM(X71-X76)))</f>
        <v>N</v>
      </c>
      <c r="Y81" s="263" t="str">
        <f>IF(Y1&gt;'Вводные данные'!$F$7,"N",(SUM(Y71-Y76)))</f>
        <v>N</v>
      </c>
      <c r="Z81" s="263" t="str">
        <f>IF(Z1&gt;'Вводные данные'!$F$7,"N",(SUM(Z71-Z76)))</f>
        <v>N</v>
      </c>
      <c r="AA81" s="263" t="str">
        <f>IF(AA1&gt;'Вводные данные'!$F$7,"N",(SUM(AA71-AA76)))</f>
        <v>N</v>
      </c>
      <c r="AB81" s="263" t="str">
        <f>IF(AB1&gt;'Вводные данные'!$F$7,"N",(SUM(AB71-AB76)))</f>
        <v>N</v>
      </c>
      <c r="AC81" s="263" t="str">
        <f>IF(AC1&gt;'Вводные данные'!$F$7,"N",(SUM(AC71-AC76)))</f>
        <v>N</v>
      </c>
      <c r="AD81" s="263" t="str">
        <f>IF(AD1&gt;'Вводные данные'!$F$7,"N",(SUM(AD71-AD76)))</f>
        <v>N</v>
      </c>
      <c r="AE81" s="263" t="str">
        <f>IF(AE1&gt;'Вводные данные'!$F$7,"N",(SUM(AE71-AE76)))</f>
        <v>N</v>
      </c>
      <c r="AF81" s="263" t="str">
        <f>IF(AF1&gt;'Вводные данные'!$F$7,"N",(SUM(AF71-AF76)))</f>
        <v>N</v>
      </c>
      <c r="AG81" s="263" t="str">
        <f>IF(AG1&gt;'Вводные данные'!$F$7,"N",(SUM(AG71-AG76)))</f>
        <v>N</v>
      </c>
      <c r="AH81" s="263" t="str">
        <f>IF(AH1&gt;'Вводные данные'!$F$7,"N",(SUM(AH71-AH76)))</f>
        <v>N</v>
      </c>
      <c r="AI81" s="263" t="str">
        <f>IF(AI1&gt;'Вводные данные'!$F$7,"N",(SUM(AI71-AI76)))</f>
        <v>N</v>
      </c>
      <c r="AJ81" s="263" t="str">
        <f>IF(AJ1&gt;'Вводные данные'!$F$7,"N",(SUM(AJ71-AJ76)))</f>
        <v>N</v>
      </c>
      <c r="AK81" s="263" t="str">
        <f>IF(AK1&gt;'Вводные данные'!$F$7,"N",(SUM(AK71-AK76)))</f>
        <v>N</v>
      </c>
      <c r="AL81" s="263" t="str">
        <f>IF(AL1&gt;'Вводные данные'!$F$7,"N",(SUM(AL71-AL76)))</f>
        <v>N</v>
      </c>
      <c r="AM81" s="263" t="str">
        <f>IF(AM1&gt;'Вводные данные'!$F$7,"N",(SUM(AM71-AM76)))</f>
        <v>N</v>
      </c>
      <c r="AN81" s="263" t="str">
        <f>IF(AN1&gt;'Вводные данные'!$F$7,"N",(SUM(AN71-AN76)))</f>
        <v>N</v>
      </c>
      <c r="AO81" s="263" t="str">
        <f>IF(AO1&gt;'Вводные данные'!$F$7,"N",(SUM(AO71-AO76)))</f>
        <v>N</v>
      </c>
      <c r="AP81" s="263" t="str">
        <f>IF(AP1&gt;'Вводные данные'!$F$7,"N",(SUM(AP71-AP76)))</f>
        <v>N</v>
      </c>
      <c r="AQ81" s="263" t="str">
        <f>IF(AQ1&gt;'Вводные данные'!$F$7,"N",(SUM(AQ71-AQ76)))</f>
        <v>N</v>
      </c>
      <c r="AR81" s="263" t="str">
        <f>IF(AR1&gt;'Вводные данные'!$F$7,"N",(SUM(AR71-AR76)))</f>
        <v>N</v>
      </c>
      <c r="AS81" s="263" t="str">
        <f>IF(AS1&gt;'Вводные данные'!$F$7,"N",(SUM(AS71-AS76)))</f>
        <v>N</v>
      </c>
      <c r="AT81" s="263" t="str">
        <f>IF(AT1&gt;'Вводные данные'!$F$7,"N",(SUM(AT71-AT76)))</f>
        <v>N</v>
      </c>
      <c r="AU81" s="263" t="str">
        <f>IF(AU1&gt;'Вводные данные'!$F$7,"N",(SUM(AU71-AU76)))</f>
        <v>N</v>
      </c>
      <c r="AV81" s="263" t="str">
        <f>IF(AV1&gt;'Вводные данные'!$F$7,"N",(SUM(AV71-AV76)))</f>
        <v>N</v>
      </c>
      <c r="AW81" s="263" t="str">
        <f>IF(AW1&gt;'Вводные данные'!$F$7,"N",(SUM(AW71-AW76)))</f>
        <v>N</v>
      </c>
      <c r="AX81" s="263" t="str">
        <f>IF(AX1&gt;'Вводные данные'!$F$7,"N",(SUM(AX71-AX76)))</f>
        <v>N</v>
      </c>
      <c r="AY81" s="263" t="str">
        <f>IF(AY1&gt;'Вводные данные'!$F$7,"N",(SUM(AY71-AY76)))</f>
        <v>N</v>
      </c>
      <c r="AZ81" s="263" t="str">
        <f>IF(AZ1&gt;'Вводные данные'!$F$7,"N",(SUM(AZ71-AZ76)))</f>
        <v>N</v>
      </c>
      <c r="BA81" s="263" t="str">
        <f>IF(BA1&gt;'Вводные данные'!$F$7,"N",(SUM(BA71-BA76)))</f>
        <v>N</v>
      </c>
      <c r="BB81" s="263" t="str">
        <f>IF(BB1&gt;'Вводные данные'!$F$7,"N",(SUM(BB71-BB76)))</f>
        <v>N</v>
      </c>
      <c r="BC81" s="263" t="str">
        <f>IF(BC1&gt;'Вводные данные'!$F$7,"N",(SUM(BC71-BC76)))</f>
        <v>N</v>
      </c>
      <c r="BD81" s="263" t="str">
        <f>IF(BD1&gt;'Вводные данные'!$F$7,"N",(SUM(BD71-BD76)))</f>
        <v>N</v>
      </c>
      <c r="BE81" s="263" t="str">
        <f>IF(BE1&gt;'Вводные данные'!$F$7,"N",(SUM(BE71-BE76)))</f>
        <v>N</v>
      </c>
      <c r="BF81" s="263" t="str">
        <f>IF(BF1&gt;'Вводные данные'!$F$7,"N",(SUM(BF71-BF76)))</f>
        <v>N</v>
      </c>
      <c r="BG81" s="263" t="str">
        <f>IF(BG1&gt;'Вводные данные'!$F$7,"N",(SUM(BG71-BG76)))</f>
        <v>N</v>
      </c>
      <c r="BH81" s="263" t="str">
        <f>IF(BH1&gt;'Вводные данные'!$F$7,"N",(SUM(BH71-BH76)))</f>
        <v>N</v>
      </c>
      <c r="BI81" s="263" t="str">
        <f>IF(BI1&gt;'Вводные данные'!$F$7,"N",(SUM(BI71-BI76)))</f>
        <v>N</v>
      </c>
      <c r="BJ81" s="263" t="str">
        <f>IF(BJ1&gt;'Вводные данные'!$F$7,"N",(SUM(BJ71-BJ76)))</f>
        <v>N</v>
      </c>
      <c r="BK81" s="263" t="str">
        <f>IF(BK1&gt;'Вводные данные'!$F$7,"N",(SUM(BK71-BK76)))</f>
        <v>N</v>
      </c>
      <c r="BL81" s="263" t="str">
        <f>IF(BL1&gt;'Вводные данные'!$F$7,"N",(SUM(BL71-BL76)))</f>
        <v>N</v>
      </c>
      <c r="BM81" s="263" t="str">
        <f>IF(BM1&gt;'Вводные данные'!$F$7,"N",(SUM(BM71-BM76)))</f>
        <v>N</v>
      </c>
      <c r="BN81" s="263" t="str">
        <f>IF(BN1&gt;'Вводные данные'!$F$7,"N",(SUM(BN71-BN76)))</f>
        <v>N</v>
      </c>
      <c r="BO81" s="263" t="str">
        <f>IF(BO1&gt;'Вводные данные'!$F$7,"N",(SUM(BO71-BO76)))</f>
        <v>N</v>
      </c>
      <c r="BP81" s="263" t="str">
        <f>IF(BP1&gt;'Вводные данные'!$F$7,"N",(SUM(BP71-BP76)))</f>
        <v>N</v>
      </c>
      <c r="BQ81" s="263" t="str">
        <f>IF(BQ1&gt;'Вводные данные'!$F$7,"N",(SUM(BQ71-BQ76)))</f>
        <v>N</v>
      </c>
      <c r="BR81" s="263" t="str">
        <f>IF(BR1&gt;'Вводные данные'!$F$7,"N",(SUM(BR71-BR76)))</f>
        <v>N</v>
      </c>
      <c r="BS81" s="263" t="str">
        <f>IF(BS1&gt;'Вводные данные'!$F$7,"N",(SUM(BS71-BS76)))</f>
        <v>N</v>
      </c>
      <c r="BT81" s="263" t="str">
        <f>IF(BT1&gt;'Вводные данные'!$F$7,"N",(SUM(BT71-BT76)))</f>
        <v>N</v>
      </c>
      <c r="BU81" s="263" t="str">
        <f>IF(BU1&gt;'Вводные данные'!$F$7,"N",(SUM(BU71-BU76)))</f>
        <v>N</v>
      </c>
      <c r="BV81" s="263" t="str">
        <f>IF(BV1&gt;'Вводные данные'!$F$7,"N",(SUM(BV71-BV76)))</f>
        <v>N</v>
      </c>
      <c r="BW81" s="263" t="str">
        <f>IF(BW1&gt;'Вводные данные'!$F$7,"N",(SUM(BW71-BW76)))</f>
        <v>N</v>
      </c>
      <c r="BX81" s="263" t="str">
        <f>IF(BX1&gt;'Вводные данные'!$F$7,"N",(SUM(BX71-BX76)))</f>
        <v>N</v>
      </c>
      <c r="BY81" s="263" t="str">
        <f>IF(BY1&gt;'Вводные данные'!$F$7,"N",(SUM(BY71-BY76)))</f>
        <v>N</v>
      </c>
      <c r="BZ81" s="263" t="str">
        <f>IF(BZ1&gt;'Вводные данные'!$F$7,"N",(SUM(BZ71-BZ76)))</f>
        <v>N</v>
      </c>
      <c r="CA81" s="263" t="str">
        <f>IF(CA1&gt;'Вводные данные'!$F$7,"N",(SUM(CA71-CA76)))</f>
        <v>N</v>
      </c>
      <c r="CB81" s="263" t="str">
        <f>IF(CB1&gt;'Вводные данные'!$F$7,"N",(SUM(CB71-CB76)))</f>
        <v>N</v>
      </c>
      <c r="CC81" s="263" t="str">
        <f>IF(CC1&gt;'Вводные данные'!$F$7,"N",(SUM(CC71-CC76)))</f>
        <v>N</v>
      </c>
      <c r="CD81" s="263" t="str">
        <f>IF(CD1&gt;'Вводные данные'!$F$7,"N",(SUM(CD71-CD76)))</f>
        <v>N</v>
      </c>
      <c r="CE81" s="263" t="str">
        <f>IF(CE1&gt;'Вводные данные'!$F$7,"N",(SUM(CE71-CE76)))</f>
        <v>N</v>
      </c>
      <c r="CF81" s="263" t="str">
        <f>IF(CF1&gt;'Вводные данные'!$F$7,"N",(SUM(CF71-CF76)))</f>
        <v>N</v>
      </c>
      <c r="CG81" s="263" t="str">
        <f>IF(CG1&gt;'Вводные данные'!$F$7,"N",(SUM(CG71-CG76)))</f>
        <v>N</v>
      </c>
      <c r="CH81" s="263" t="str">
        <f>IF(CH1&gt;'Вводные данные'!$F$7,"N",(SUM(CH71-CH76)))</f>
        <v>N</v>
      </c>
      <c r="CI81" s="263" t="str">
        <f>IF(CI1&gt;'Вводные данные'!$F$7,"N",(SUM(CI71-CI76)))</f>
        <v>N</v>
      </c>
      <c r="CJ81" s="263" t="str">
        <f>IF(CJ1&gt;'Вводные данные'!$F$7,"N",(SUM(CJ71-CJ76)))</f>
        <v>N</v>
      </c>
      <c r="CK81" s="263" t="str">
        <f>IF(CK1&gt;'Вводные данные'!$F$7,"N",(SUM(CK71-CK76)))</f>
        <v>N</v>
      </c>
      <c r="CL81" s="263" t="str">
        <f>IF(CL1&gt;'Вводные данные'!$F$7,"N",(SUM(CL71-CL76)))</f>
        <v>N</v>
      </c>
      <c r="CM81" s="263" t="str">
        <f>IF(CM1&gt;'Вводные данные'!$F$7,"N",(SUM(CM71-CM76)))</f>
        <v>N</v>
      </c>
      <c r="CN81" s="263" t="str">
        <f>IF(CN1&gt;'Вводные данные'!$F$7,"N",(SUM(CN71-CN76)))</f>
        <v>N</v>
      </c>
      <c r="CO81" s="263" t="str">
        <f>IF(CO1&gt;'Вводные данные'!$F$7,"N",(SUM(CO71-CO76)))</f>
        <v>N</v>
      </c>
      <c r="CP81" s="263" t="str">
        <f>IF(CP1&gt;'Вводные данные'!$F$7,"N",(SUM(CP71-CP76)))</f>
        <v>N</v>
      </c>
      <c r="CQ81" s="263" t="str">
        <f>IF(CQ1&gt;'Вводные данные'!$F$7,"N",(SUM(CQ71-CQ76)))</f>
        <v>N</v>
      </c>
      <c r="CR81" s="263" t="str">
        <f>IF(CR1&gt;'Вводные данные'!$F$7,"N",(SUM(CR71-CR76)))</f>
        <v>N</v>
      </c>
      <c r="CS81" s="263" t="str">
        <f>IF(CS1&gt;'Вводные данные'!$F$7,"N",(SUM(CS71-CS76)))</f>
        <v>N</v>
      </c>
      <c r="CT81" s="263" t="str">
        <f>IF(CT1&gt;'Вводные данные'!$F$7,"N",(SUM(CT71-CT76)))</f>
        <v>N</v>
      </c>
      <c r="CU81" s="263" t="str">
        <f>IF(CU1&gt;'Вводные данные'!$F$7,"N",(SUM(CU71-CU76)))</f>
        <v>N</v>
      </c>
      <c r="CV81" s="263" t="str">
        <f>IF(CV1&gt;'Вводные данные'!$F$7,"N",(SUM(CV71-CV76)))</f>
        <v>N</v>
      </c>
      <c r="CW81" s="263" t="str">
        <f>IF(CW1&gt;'Вводные данные'!$F$7,"N",(SUM(CW71-CW76)))</f>
        <v>N</v>
      </c>
      <c r="CX81" s="263" t="str">
        <f>IF(CX1&gt;'Вводные данные'!$F$7,"N",(SUM(CX71-CX76)))</f>
        <v>N</v>
      </c>
      <c r="CY81" s="263" t="str">
        <f>IF(CY1&gt;'Вводные данные'!$F$7,"N",(SUM(CY71-CY76)))</f>
        <v>N</v>
      </c>
      <c r="CZ81" s="263" t="str">
        <f>IF(CZ1&gt;'Вводные данные'!$F$7,"N",(SUM(CZ71-CZ76)))</f>
        <v>N</v>
      </c>
      <c r="DA81" s="263" t="str">
        <f>IF(DA1&gt;'Вводные данные'!$F$7,"N",(SUM(DA71-DA76)))</f>
        <v>N</v>
      </c>
      <c r="DB81" s="263" t="str">
        <f>IF(DB1&gt;'Вводные данные'!$F$7,"N",(SUM(DB71-DB76)))</f>
        <v>N</v>
      </c>
      <c r="DC81" s="263" t="str">
        <f>IF(DC1&gt;'Вводные данные'!$F$7,"N",(SUM(DC71-DC76)))</f>
        <v>N</v>
      </c>
      <c r="DD81" s="263" t="str">
        <f>IF(DD1&gt;'Вводные данные'!$F$7,"N",(SUM(DD71-DD76)))</f>
        <v>N</v>
      </c>
      <c r="DE81" s="263" t="str">
        <f>IF(DE1&gt;'Вводные данные'!$F$7,"N",(SUM(DE71-DE76)))</f>
        <v>N</v>
      </c>
      <c r="DF81" s="263" t="str">
        <f>IF(DF1&gt;'Вводные данные'!$F$7,"N",(SUM(DF71-DF76)))</f>
        <v>N</v>
      </c>
      <c r="DG81" s="263" t="str">
        <f>IF(DG1&gt;'Вводные данные'!$F$7,"N",(SUM(DG71-DG76)))</f>
        <v>N</v>
      </c>
      <c r="DH81" s="263" t="str">
        <f>IF(DH1&gt;'Вводные данные'!$F$7,"N",(SUM(DH71-DH76)))</f>
        <v>N</v>
      </c>
      <c r="DI81" s="263" t="str">
        <f>IF(DI1&gt;'Вводные данные'!$F$7,"N",(SUM(DI71-DI76)))</f>
        <v>N</v>
      </c>
      <c r="DJ81" s="263" t="str">
        <f>IF(DJ1&gt;'Вводные данные'!$F$7,"N",(SUM(DJ71-DJ76)))</f>
        <v>N</v>
      </c>
      <c r="DK81" s="263" t="str">
        <f>IF(DK1&gt;'Вводные данные'!$F$7,"N",(SUM(DK71-DK76)))</f>
        <v>N</v>
      </c>
      <c r="DL81" s="263" t="str">
        <f>IF(DL1&gt;'Вводные данные'!$F$7,"N",(SUM(DL71-DL76)))</f>
        <v>N</v>
      </c>
      <c r="DM81" s="263" t="str">
        <f>IF(DM1&gt;'Вводные данные'!$F$7,"N",(SUM(DM71-DM76)))</f>
        <v>N</v>
      </c>
      <c r="DN81" s="263" t="str">
        <f>IF(DN1&gt;'Вводные данные'!$F$7,"N",(SUM(DN71-DN76)))</f>
        <v>N</v>
      </c>
      <c r="DO81" s="263" t="str">
        <f>IF(DO1&gt;'Вводные данные'!$F$7,"N",(SUM(DO71-DO76)))</f>
        <v>N</v>
      </c>
      <c r="DP81" s="263" t="str">
        <f>IF(DP1&gt;'Вводные данные'!$F$7,"N",(SUM(DP71-DP76)))</f>
        <v>N</v>
      </c>
      <c r="DQ81" s="263" t="str">
        <f>IF(DQ1&gt;'Вводные данные'!$F$7,"N",(SUM(DQ71-DQ76)))</f>
        <v>N</v>
      </c>
      <c r="DR81" s="263" t="str">
        <f>IF(DR1&gt;'Вводные данные'!$F$7,"N",(SUM(DR71-DR76)))</f>
        <v>N</v>
      </c>
      <c r="DS81" s="263" t="str">
        <f>IF(DS1&gt;'Вводные данные'!$F$7,"N",(SUM(DS71-DS76)))</f>
        <v>N</v>
      </c>
      <c r="DT81" s="263" t="str">
        <f>IF(DT1&gt;'Вводные данные'!$F$7,"N",(SUM(DT71-DT76)))</f>
        <v>N</v>
      </c>
      <c r="DU81" s="263" t="str">
        <f>IF(DU1&gt;'Вводные данные'!$F$7,"N",(SUM(DU71-DU76)))</f>
        <v>N</v>
      </c>
      <c r="DV81" s="263" t="str">
        <f>IF(DV1&gt;'Вводные данные'!$F$7,"N",(SUM(DV71-DV76)))</f>
        <v>N</v>
      </c>
      <c r="DW81" s="263" t="str">
        <f>IF(DW1&gt;'Вводные данные'!$F$7,"N",(SUM(DW71-DW76)))</f>
        <v>N</v>
      </c>
      <c r="DX81" s="263" t="str">
        <f>IF(DX1&gt;'Вводные данные'!$F$7,"N",(SUM(DX71-DX76)))</f>
        <v>N</v>
      </c>
      <c r="DY81" s="263" t="str">
        <f>IF(DY1&gt;'Вводные данные'!$F$7,"N",(SUM(DY71-DY76)))</f>
        <v>N</v>
      </c>
      <c r="DZ81" s="263" t="str">
        <f>IF(DZ1&gt;'Вводные данные'!$F$7,"N",(SUM(DZ71-DZ76)))</f>
        <v>N</v>
      </c>
      <c r="EA81" s="263" t="str">
        <f>IF(EA1&gt;'Вводные данные'!$F$7,"N",(SUM(EA71-EA76)))</f>
        <v>N</v>
      </c>
      <c r="EB81" s="263" t="str">
        <f>IF(EB1&gt;'Вводные данные'!$F$7,"N",(SUM(EB71-EB76)))</f>
        <v>N</v>
      </c>
      <c r="EC81" s="263" t="str">
        <f>IF(EC1&gt;'Вводные данные'!$F$7,"N",(SUM(EC71-EC76)))</f>
        <v>N</v>
      </c>
      <c r="ED81" s="263" t="str">
        <f>IF(ED1&gt;'Вводные данные'!$F$7,"N",(SUM(ED71-ED76)))</f>
        <v>N</v>
      </c>
      <c r="EE81" s="263" t="str">
        <f>IF(EE1&gt;'Вводные данные'!$F$7,"N",(SUM(EE71-EE76)))</f>
        <v>N</v>
      </c>
      <c r="EF81" s="263" t="str">
        <f>IF(EF1&gt;'Вводные данные'!$F$7,"N",(SUM(EF71-EF76)))</f>
        <v>N</v>
      </c>
      <c r="EG81" s="263" t="str">
        <f>IF(EG1&gt;'Вводные данные'!$F$7,"N",(SUM(EG71-EG76)))</f>
        <v>N</v>
      </c>
      <c r="EH81" s="263" t="str">
        <f>IF(EH1&gt;'Вводные данные'!$F$7,"N",(SUM(EH71-EH76)))</f>
        <v>N</v>
      </c>
      <c r="EI81" s="263" t="str">
        <f>IF(EI1&gt;'Вводные данные'!$F$7,"N",(SUM(EI71-EI76)))</f>
        <v>N</v>
      </c>
      <c r="EJ81" s="263" t="str">
        <f>IF(EJ1&gt;'Вводные данные'!$F$7,"N",(SUM(EJ71-EJ76)))</f>
        <v>N</v>
      </c>
      <c r="EK81" s="263" t="str">
        <f>IF(EK1&gt;'Вводные данные'!$F$7,"N",(SUM(EK71-EK76)))</f>
        <v>N</v>
      </c>
      <c r="EL81" s="263" t="str">
        <f>IF(EL1&gt;'Вводные данные'!$F$7,"N",(SUM(EL71-EL76)))</f>
        <v>N</v>
      </c>
      <c r="EM81" s="263" t="str">
        <f>IF(EM1&gt;'Вводные данные'!$F$7,"N",(SUM(EM71-EM76)))</f>
        <v>N</v>
      </c>
      <c r="EN81" s="263" t="str">
        <f>IF(EN1&gt;'Вводные данные'!$F$7,"N",(SUM(EN71-EN76)))</f>
        <v>N</v>
      </c>
      <c r="EO81" s="263" t="str">
        <f>IF(EO1&gt;'Вводные данные'!$F$7,"N",(SUM(EO71-EO76)))</f>
        <v>N</v>
      </c>
      <c r="EP81" s="263" t="str">
        <f>IF(EP1&gt;'Вводные данные'!$F$7,"N",(SUM(EP71-EP76)))</f>
        <v>N</v>
      </c>
      <c r="EQ81" s="263" t="str">
        <f>IF(EQ1&gt;'Вводные данные'!$F$7,"N",(SUM(EQ71-EQ76)))</f>
        <v>N</v>
      </c>
      <c r="ER81" s="263" t="str">
        <f>IF(ER1&gt;'Вводные данные'!$F$7,"N",(SUM(ER71-ER76)))</f>
        <v>N</v>
      </c>
      <c r="ES81" s="263" t="str">
        <f>IF(ES1&gt;'Вводные данные'!$F$7,"N",(SUM(ES71-ES76)))</f>
        <v>N</v>
      </c>
      <c r="ET81" s="263" t="str">
        <f>IF(ET1&gt;'Вводные данные'!$F$7,"N",(SUM(ET71-ET76)))</f>
        <v>N</v>
      </c>
      <c r="EU81" s="263" t="str">
        <f>IF(EU1&gt;'Вводные данные'!$F$7,"N",(SUM(EU71-EU76)))</f>
        <v>N</v>
      </c>
      <c r="EV81" s="263" t="str">
        <f>IF(EV1&gt;'Вводные данные'!$F$7,"N",(SUM(EV71-EV76)))</f>
        <v>N</v>
      </c>
      <c r="EW81" s="263" t="str">
        <f>IF(EW1&gt;'Вводные данные'!$F$7,"N",(SUM(EW71-EW76)))</f>
        <v>N</v>
      </c>
    </row>
    <row r="82" spans="2:153" s="71" customFormat="1" ht="15" customHeight="1" thickBot="1" x14ac:dyDescent="0.3">
      <c r="B82" s="274" t="s">
        <v>336</v>
      </c>
      <c r="C82" s="281">
        <v>0</v>
      </c>
      <c r="D82" s="281">
        <v>0</v>
      </c>
      <c r="E82" s="244">
        <f>IF(E1&gt;'Вводные данные'!$F$7,"N",D84)</f>
        <v>596250</v>
      </c>
      <c r="F82" s="244">
        <f>IF(F1&gt;'Вводные данные'!$F$7,"N",E84)</f>
        <v>590500</v>
      </c>
      <c r="G82" s="244">
        <f>IF(G1&gt;'Вводные данные'!$F$7,"N",F84)</f>
        <v>560750</v>
      </c>
      <c r="H82" s="244">
        <f>IF(H1&gt;'Вводные данные'!$F$7,"N",G84)</f>
        <v>377000</v>
      </c>
      <c r="I82" s="244">
        <f>IF(I1&gt;'Вводные данные'!$F$7,"N",H84)</f>
        <v>243250</v>
      </c>
      <c r="J82" s="244">
        <f>IF(J1&gt;'Вводные данные'!$F$7,"N",I84)</f>
        <v>157500</v>
      </c>
      <c r="K82" s="244">
        <f>IF(K1&gt;'Вводные данные'!$F$7,"N",J84)</f>
        <v>89436.410439749234</v>
      </c>
      <c r="L82" s="244">
        <f>IF(L1&gt;'Вводные данные'!$F$7,"N",K84)</f>
        <v>14172.170285107015</v>
      </c>
      <c r="M82" s="244">
        <f>IF(M1&gt;'Вводные данные'!$F$7,"N",L84)</f>
        <v>45198.180716804243</v>
      </c>
      <c r="N82" s="244">
        <f>IF(N1&gt;'Вводные данные'!$F$7,"N",M84)</f>
        <v>82514.441734840904</v>
      </c>
      <c r="O82" s="244">
        <f>IF(O1&gt;'Вводные данные'!$F$7,"N",N84)</f>
        <v>132411.20392555647</v>
      </c>
      <c r="P82" s="244">
        <f>IF(P1&gt;'Вводные данные'!$F$7,"N",O84)</f>
        <v>201178.71787529037</v>
      </c>
      <c r="Q82" s="244">
        <f>IF(Q1&gt;'Вводные данные'!$F$7,"N",P84)</f>
        <v>251316.98358404258</v>
      </c>
      <c r="R82" s="244">
        <f>IF(R1&gt;'Вводные данные'!$F$7,"N",Q84)</f>
        <v>320710.37605181313</v>
      </c>
      <c r="S82" s="244">
        <f>IF(S1&gt;'Вводные данные'!$F$7,"N",R84)</f>
        <v>409358.89527860202</v>
      </c>
      <c r="T82" s="244">
        <f>IF(T1&gt;'Вводные данные'!$F$7,"N",S84)</f>
        <v>498391.78950539092</v>
      </c>
      <c r="U82" s="244">
        <f>IF(U1&gt;'Вводные данные'!$F$7,"N",T84)</f>
        <v>587809.05873217981</v>
      </c>
      <c r="V82" s="244">
        <f>IF(V1&gt;'Вводные данные'!$F$7,"N",U84)</f>
        <v>677610.7029589687</v>
      </c>
      <c r="W82" s="244">
        <f>IF(W1&gt;'Вводные данные'!$F$7,"N",V84)</f>
        <v>767796.72218575759</v>
      </c>
      <c r="X82" s="244" t="str">
        <f>IF(X1&gt;'Вводные данные'!$F$7,"N",W84)</f>
        <v>N</v>
      </c>
      <c r="Y82" s="244" t="str">
        <f>IF(Y1&gt;'Вводные данные'!$F$7,"N",X84)</f>
        <v>N</v>
      </c>
      <c r="Z82" s="244" t="str">
        <f>IF(Z1&gt;'Вводные данные'!$F$7,"N",Y84)</f>
        <v>N</v>
      </c>
      <c r="AA82" s="244" t="str">
        <f>IF(AA1&gt;'Вводные данные'!$F$7,"N",Z84)</f>
        <v>N</v>
      </c>
      <c r="AB82" s="244" t="str">
        <f>IF(AB1&gt;'Вводные данные'!$F$7,"N",AA84)</f>
        <v>N</v>
      </c>
      <c r="AC82" s="244" t="str">
        <f>IF(AC1&gt;'Вводные данные'!$F$7,"N",AB84)</f>
        <v>N</v>
      </c>
      <c r="AD82" s="244" t="str">
        <f>IF(AD1&gt;'Вводные данные'!$F$7,"N",AC84)</f>
        <v>N</v>
      </c>
      <c r="AE82" s="244" t="str">
        <f>IF(AE1&gt;'Вводные данные'!$F$7,"N",AD84)</f>
        <v>N</v>
      </c>
      <c r="AF82" s="244" t="str">
        <f>IF(AF1&gt;'Вводные данные'!$F$7,"N",AE84)</f>
        <v>N</v>
      </c>
      <c r="AG82" s="244" t="str">
        <f>IF(AG1&gt;'Вводные данные'!$F$7,"N",AF84)</f>
        <v>N</v>
      </c>
      <c r="AH82" s="244" t="str">
        <f>IF(AH1&gt;'Вводные данные'!$F$7,"N",AG84)</f>
        <v>N</v>
      </c>
      <c r="AI82" s="244" t="str">
        <f>IF(AI1&gt;'Вводные данные'!$F$7,"N",AH84)</f>
        <v>N</v>
      </c>
      <c r="AJ82" s="244" t="str">
        <f>IF(AJ1&gt;'Вводные данные'!$F$7,"N",AI84)</f>
        <v>N</v>
      </c>
      <c r="AK82" s="244" t="str">
        <f>IF(AK1&gt;'Вводные данные'!$F$7,"N",AJ84)</f>
        <v>N</v>
      </c>
      <c r="AL82" s="244" t="str">
        <f>IF(AL1&gt;'Вводные данные'!$F$7,"N",AK84)</f>
        <v>N</v>
      </c>
      <c r="AM82" s="244" t="str">
        <f>IF(AM1&gt;'Вводные данные'!$F$7,"N",AL84)</f>
        <v>N</v>
      </c>
      <c r="AN82" s="244" t="str">
        <f>IF(AN1&gt;'Вводные данные'!$F$7,"N",AM84)</f>
        <v>N</v>
      </c>
      <c r="AO82" s="244" t="str">
        <f>IF(AO1&gt;'Вводные данные'!$F$7,"N",AN84)</f>
        <v>N</v>
      </c>
      <c r="AP82" s="244" t="str">
        <f>IF(AP1&gt;'Вводные данные'!$F$7,"N",AO84)</f>
        <v>N</v>
      </c>
      <c r="AQ82" s="244" t="str">
        <f>IF(AQ1&gt;'Вводные данные'!$F$7,"N",AP84)</f>
        <v>N</v>
      </c>
      <c r="AR82" s="244" t="str">
        <f>IF(AR1&gt;'Вводные данные'!$F$7,"N",AQ84)</f>
        <v>N</v>
      </c>
      <c r="AS82" s="244" t="str">
        <f>IF(AS1&gt;'Вводные данные'!$F$7,"N",AR84)</f>
        <v>N</v>
      </c>
      <c r="AT82" s="244" t="str">
        <f>IF(AT1&gt;'Вводные данные'!$F$7,"N",AS84)</f>
        <v>N</v>
      </c>
      <c r="AU82" s="244" t="str">
        <f>IF(AU1&gt;'Вводные данные'!$F$7,"N",AT84)</f>
        <v>N</v>
      </c>
      <c r="AV82" s="244" t="str">
        <f>IF(AV1&gt;'Вводные данные'!$F$7,"N",AU84)</f>
        <v>N</v>
      </c>
      <c r="AW82" s="244" t="str">
        <f>IF(AW1&gt;'Вводные данные'!$F$7,"N",AV84)</f>
        <v>N</v>
      </c>
      <c r="AX82" s="244" t="str">
        <f>IF(AX1&gt;'Вводные данные'!$F$7,"N",AW84)</f>
        <v>N</v>
      </c>
      <c r="AY82" s="244" t="str">
        <f>IF(AY1&gt;'Вводные данные'!$F$7,"N",AX84)</f>
        <v>N</v>
      </c>
      <c r="AZ82" s="244" t="str">
        <f>IF(AZ1&gt;'Вводные данные'!$F$7,"N",AY84)</f>
        <v>N</v>
      </c>
      <c r="BA82" s="244" t="str">
        <f>IF(BA1&gt;'Вводные данные'!$F$7,"N",AZ84)</f>
        <v>N</v>
      </c>
      <c r="BB82" s="244" t="str">
        <f>IF(BB1&gt;'Вводные данные'!$F$7,"N",BA84)</f>
        <v>N</v>
      </c>
      <c r="BC82" s="244" t="str">
        <f>IF(BC1&gt;'Вводные данные'!$F$7,"N",BB84)</f>
        <v>N</v>
      </c>
      <c r="BD82" s="244" t="str">
        <f>IF(BD1&gt;'Вводные данные'!$F$7,"N",BC84)</f>
        <v>N</v>
      </c>
      <c r="BE82" s="244" t="str">
        <f>IF(BE1&gt;'Вводные данные'!$F$7,"N",BD84)</f>
        <v>N</v>
      </c>
      <c r="BF82" s="244" t="str">
        <f>IF(BF1&gt;'Вводные данные'!$F$7,"N",BE84)</f>
        <v>N</v>
      </c>
      <c r="BG82" s="244" t="str">
        <f>IF(BG1&gt;'Вводные данные'!$F$7,"N",BF84)</f>
        <v>N</v>
      </c>
      <c r="BH82" s="244" t="str">
        <f>IF(BH1&gt;'Вводные данные'!$F$7,"N",BG84)</f>
        <v>N</v>
      </c>
      <c r="BI82" s="244" t="str">
        <f>IF(BI1&gt;'Вводные данные'!$F$7,"N",BH84)</f>
        <v>N</v>
      </c>
      <c r="BJ82" s="244" t="str">
        <f>IF(BJ1&gt;'Вводные данные'!$F$7,"N",BI84)</f>
        <v>N</v>
      </c>
      <c r="BK82" s="244" t="str">
        <f>IF(BK1&gt;'Вводные данные'!$F$7,"N",BJ84)</f>
        <v>N</v>
      </c>
      <c r="BL82" s="244" t="str">
        <f>IF(BL1&gt;'Вводные данные'!$F$7,"N",BK84)</f>
        <v>N</v>
      </c>
      <c r="BM82" s="244" t="str">
        <f>IF(BM1&gt;'Вводные данные'!$F$7,"N",BL84)</f>
        <v>N</v>
      </c>
      <c r="BN82" s="244" t="str">
        <f>IF(BN1&gt;'Вводные данные'!$F$7,"N",BM84)</f>
        <v>N</v>
      </c>
      <c r="BO82" s="244" t="str">
        <f>IF(BO1&gt;'Вводные данные'!$F$7,"N",BN84)</f>
        <v>N</v>
      </c>
      <c r="BP82" s="244" t="str">
        <f>IF(BP1&gt;'Вводные данные'!$F$7,"N",BO84)</f>
        <v>N</v>
      </c>
      <c r="BQ82" s="244" t="str">
        <f>IF(BQ1&gt;'Вводные данные'!$F$7,"N",BP84)</f>
        <v>N</v>
      </c>
      <c r="BR82" s="244" t="str">
        <f>IF(BR1&gt;'Вводные данные'!$F$7,"N",BQ84)</f>
        <v>N</v>
      </c>
      <c r="BS82" s="244" t="str">
        <f>IF(BS1&gt;'Вводные данные'!$F$7,"N",BR84)</f>
        <v>N</v>
      </c>
      <c r="BT82" s="244" t="str">
        <f>IF(BT1&gt;'Вводные данные'!$F$7,"N",BS84)</f>
        <v>N</v>
      </c>
      <c r="BU82" s="244" t="str">
        <f>IF(BU1&gt;'Вводные данные'!$F$7,"N",BT84)</f>
        <v>N</v>
      </c>
      <c r="BV82" s="244" t="str">
        <f>IF(BV1&gt;'Вводные данные'!$F$7,"N",BU84)</f>
        <v>N</v>
      </c>
      <c r="BW82" s="244" t="str">
        <f>IF(BW1&gt;'Вводные данные'!$F$7,"N",BV84)</f>
        <v>N</v>
      </c>
      <c r="BX82" s="244" t="str">
        <f>IF(BX1&gt;'Вводные данные'!$F$7,"N",BW84)</f>
        <v>N</v>
      </c>
      <c r="BY82" s="244" t="str">
        <f>IF(BY1&gt;'Вводные данные'!$F$7,"N",BX84)</f>
        <v>N</v>
      </c>
      <c r="BZ82" s="244" t="str">
        <f>IF(BZ1&gt;'Вводные данные'!$F$7,"N",BY84)</f>
        <v>N</v>
      </c>
      <c r="CA82" s="244" t="str">
        <f>IF(CA1&gt;'Вводные данные'!$F$7,"N",BZ84)</f>
        <v>N</v>
      </c>
      <c r="CB82" s="244" t="str">
        <f>IF(CB1&gt;'Вводные данные'!$F$7,"N",CA84)</f>
        <v>N</v>
      </c>
      <c r="CC82" s="244" t="str">
        <f>IF(CC1&gt;'Вводные данные'!$F$7,"N",CB84)</f>
        <v>N</v>
      </c>
      <c r="CD82" s="244" t="str">
        <f>IF(CD1&gt;'Вводные данные'!$F$7,"N",CC84)</f>
        <v>N</v>
      </c>
      <c r="CE82" s="244" t="str">
        <f>IF(CE1&gt;'Вводные данные'!$F$7,"N",CD84)</f>
        <v>N</v>
      </c>
      <c r="CF82" s="244" t="str">
        <f>IF(CF1&gt;'Вводные данные'!$F$7,"N",CE84)</f>
        <v>N</v>
      </c>
      <c r="CG82" s="244" t="str">
        <f>IF(CG1&gt;'Вводные данные'!$F$7,"N",CF84)</f>
        <v>N</v>
      </c>
      <c r="CH82" s="244" t="str">
        <f>IF(CH1&gt;'Вводные данные'!$F$7,"N",CG84)</f>
        <v>N</v>
      </c>
      <c r="CI82" s="244" t="str">
        <f>IF(CI1&gt;'Вводные данные'!$F$7,"N",CH84)</f>
        <v>N</v>
      </c>
      <c r="CJ82" s="244" t="str">
        <f>IF(CJ1&gt;'Вводные данные'!$F$7,"N",CI84)</f>
        <v>N</v>
      </c>
      <c r="CK82" s="244" t="str">
        <f>IF(CK1&gt;'Вводные данные'!$F$7,"N",CJ84)</f>
        <v>N</v>
      </c>
      <c r="CL82" s="244" t="str">
        <f>IF(CL1&gt;'Вводные данные'!$F$7,"N",CK84)</f>
        <v>N</v>
      </c>
      <c r="CM82" s="244" t="str">
        <f>IF(CM1&gt;'Вводные данные'!$F$7,"N",CL84)</f>
        <v>N</v>
      </c>
      <c r="CN82" s="244" t="str">
        <f>IF(CN1&gt;'Вводные данные'!$F$7,"N",CM84)</f>
        <v>N</v>
      </c>
      <c r="CO82" s="244" t="str">
        <f>IF(CO1&gt;'Вводные данные'!$F$7,"N",CN84)</f>
        <v>N</v>
      </c>
      <c r="CP82" s="244" t="str">
        <f>IF(CP1&gt;'Вводные данные'!$F$7,"N",CO84)</f>
        <v>N</v>
      </c>
      <c r="CQ82" s="244" t="str">
        <f>IF(CQ1&gt;'Вводные данные'!$F$7,"N",CP84)</f>
        <v>N</v>
      </c>
      <c r="CR82" s="244" t="str">
        <f>IF(CR1&gt;'Вводные данные'!$F$7,"N",CQ84)</f>
        <v>N</v>
      </c>
      <c r="CS82" s="244" t="str">
        <f>IF(CS1&gt;'Вводные данные'!$F$7,"N",CR84)</f>
        <v>N</v>
      </c>
      <c r="CT82" s="244" t="str">
        <f>IF(CT1&gt;'Вводные данные'!$F$7,"N",CS84)</f>
        <v>N</v>
      </c>
      <c r="CU82" s="244" t="str">
        <f>IF(CU1&gt;'Вводные данные'!$F$7,"N",CT84)</f>
        <v>N</v>
      </c>
      <c r="CV82" s="244" t="str">
        <f>IF(CV1&gt;'Вводные данные'!$F$7,"N",CU84)</f>
        <v>N</v>
      </c>
      <c r="CW82" s="244" t="str">
        <f>IF(CW1&gt;'Вводные данные'!$F$7,"N",CV84)</f>
        <v>N</v>
      </c>
      <c r="CX82" s="244" t="str">
        <f>IF(CX1&gt;'Вводные данные'!$F$7,"N",CW84)</f>
        <v>N</v>
      </c>
      <c r="CY82" s="244" t="str">
        <f>IF(CY1&gt;'Вводные данные'!$F$7,"N",CX84)</f>
        <v>N</v>
      </c>
      <c r="CZ82" s="244" t="str">
        <f>IF(CZ1&gt;'Вводные данные'!$F$7,"N",CY84)</f>
        <v>N</v>
      </c>
      <c r="DA82" s="244" t="str">
        <f>IF(DA1&gt;'Вводные данные'!$F$7,"N",CZ84)</f>
        <v>N</v>
      </c>
      <c r="DB82" s="244" t="str">
        <f>IF(DB1&gt;'Вводные данные'!$F$7,"N",DA84)</f>
        <v>N</v>
      </c>
      <c r="DC82" s="244" t="str">
        <f>IF(DC1&gt;'Вводные данные'!$F$7,"N",DB84)</f>
        <v>N</v>
      </c>
      <c r="DD82" s="244" t="str">
        <f>IF(DD1&gt;'Вводные данные'!$F$7,"N",DC84)</f>
        <v>N</v>
      </c>
      <c r="DE82" s="244" t="str">
        <f>IF(DE1&gt;'Вводные данные'!$F$7,"N",DD84)</f>
        <v>N</v>
      </c>
      <c r="DF82" s="244" t="str">
        <f>IF(DF1&gt;'Вводные данные'!$F$7,"N",DE84)</f>
        <v>N</v>
      </c>
      <c r="DG82" s="244" t="str">
        <f>IF(DG1&gt;'Вводные данные'!$F$7,"N",DF84)</f>
        <v>N</v>
      </c>
      <c r="DH82" s="244" t="str">
        <f>IF(DH1&gt;'Вводные данные'!$F$7,"N",DG84)</f>
        <v>N</v>
      </c>
      <c r="DI82" s="244" t="str">
        <f>IF(DI1&gt;'Вводные данные'!$F$7,"N",DH84)</f>
        <v>N</v>
      </c>
      <c r="DJ82" s="244" t="str">
        <f>IF(DJ1&gt;'Вводные данные'!$F$7,"N",DI84)</f>
        <v>N</v>
      </c>
      <c r="DK82" s="244" t="str">
        <f>IF(DK1&gt;'Вводные данные'!$F$7,"N",DJ84)</f>
        <v>N</v>
      </c>
      <c r="DL82" s="244" t="str">
        <f>IF(DL1&gt;'Вводные данные'!$F$7,"N",DK84)</f>
        <v>N</v>
      </c>
      <c r="DM82" s="244" t="str">
        <f>IF(DM1&gt;'Вводные данные'!$F$7,"N",DL84)</f>
        <v>N</v>
      </c>
      <c r="DN82" s="244" t="str">
        <f>IF(DN1&gt;'Вводные данные'!$F$7,"N",DM84)</f>
        <v>N</v>
      </c>
      <c r="DO82" s="244" t="str">
        <f>IF(DO1&gt;'Вводные данные'!$F$7,"N",DN84)</f>
        <v>N</v>
      </c>
      <c r="DP82" s="244" t="str">
        <f>IF(DP1&gt;'Вводные данные'!$F$7,"N",DO84)</f>
        <v>N</v>
      </c>
      <c r="DQ82" s="244" t="str">
        <f>IF(DQ1&gt;'Вводные данные'!$F$7,"N",DP84)</f>
        <v>N</v>
      </c>
      <c r="DR82" s="244" t="str">
        <f>IF(DR1&gt;'Вводные данные'!$F$7,"N",DQ84)</f>
        <v>N</v>
      </c>
      <c r="DS82" s="244" t="str">
        <f>IF(DS1&gt;'Вводные данные'!$F$7,"N",DR84)</f>
        <v>N</v>
      </c>
      <c r="DT82" s="244" t="str">
        <f>IF(DT1&gt;'Вводные данные'!$F$7,"N",DS84)</f>
        <v>N</v>
      </c>
      <c r="DU82" s="244" t="str">
        <f>IF(DU1&gt;'Вводные данные'!$F$7,"N",DT84)</f>
        <v>N</v>
      </c>
      <c r="DV82" s="244" t="str">
        <f>IF(DV1&gt;'Вводные данные'!$F$7,"N",DU84)</f>
        <v>N</v>
      </c>
      <c r="DW82" s="244" t="str">
        <f>IF(DW1&gt;'Вводные данные'!$F$7,"N",DV84)</f>
        <v>N</v>
      </c>
      <c r="DX82" s="244" t="str">
        <f>IF(DX1&gt;'Вводные данные'!$F$7,"N",DW84)</f>
        <v>N</v>
      </c>
      <c r="DY82" s="244" t="str">
        <f>IF(DY1&gt;'Вводные данные'!$F$7,"N",DX84)</f>
        <v>N</v>
      </c>
      <c r="DZ82" s="244" t="str">
        <f>IF(DZ1&gt;'Вводные данные'!$F$7,"N",DY84)</f>
        <v>N</v>
      </c>
      <c r="EA82" s="244" t="str">
        <f>IF(EA1&gt;'Вводные данные'!$F$7,"N",DZ84)</f>
        <v>N</v>
      </c>
      <c r="EB82" s="244" t="str">
        <f>IF(EB1&gt;'Вводные данные'!$F$7,"N",EA84)</f>
        <v>N</v>
      </c>
      <c r="EC82" s="244" t="str">
        <f>IF(EC1&gt;'Вводные данные'!$F$7,"N",EB84)</f>
        <v>N</v>
      </c>
      <c r="ED82" s="244" t="str">
        <f>IF(ED1&gt;'Вводные данные'!$F$7,"N",EC84)</f>
        <v>N</v>
      </c>
      <c r="EE82" s="244" t="str">
        <f>IF(EE1&gt;'Вводные данные'!$F$7,"N",ED84)</f>
        <v>N</v>
      </c>
      <c r="EF82" s="244" t="str">
        <f>IF(EF1&gt;'Вводные данные'!$F$7,"N",EE84)</f>
        <v>N</v>
      </c>
      <c r="EG82" s="244" t="str">
        <f>IF(EG1&gt;'Вводные данные'!$F$7,"N",EF84)</f>
        <v>N</v>
      </c>
      <c r="EH82" s="244" t="str">
        <f>IF(EH1&gt;'Вводные данные'!$F$7,"N",EG84)</f>
        <v>N</v>
      </c>
      <c r="EI82" s="244" t="str">
        <f>IF(EI1&gt;'Вводные данные'!$F$7,"N",EH84)</f>
        <v>N</v>
      </c>
      <c r="EJ82" s="244" t="str">
        <f>IF(EJ1&gt;'Вводные данные'!$F$7,"N",EI84)</f>
        <v>N</v>
      </c>
      <c r="EK82" s="244" t="str">
        <f>IF(EK1&gt;'Вводные данные'!$F$7,"N",EJ84)</f>
        <v>N</v>
      </c>
      <c r="EL82" s="244" t="str">
        <f>IF(EL1&gt;'Вводные данные'!$F$7,"N",EK84)</f>
        <v>N</v>
      </c>
      <c r="EM82" s="244" t="str">
        <f>IF(EM1&gt;'Вводные данные'!$F$7,"N",EL84)</f>
        <v>N</v>
      </c>
      <c r="EN82" s="244" t="str">
        <f>IF(EN1&gt;'Вводные данные'!$F$7,"N",EM84)</f>
        <v>N</v>
      </c>
      <c r="EO82" s="244" t="str">
        <f>IF(EO1&gt;'Вводные данные'!$F$7,"N",EN84)</f>
        <v>N</v>
      </c>
      <c r="EP82" s="244" t="str">
        <f>IF(EP1&gt;'Вводные данные'!$F$7,"N",EO84)</f>
        <v>N</v>
      </c>
      <c r="EQ82" s="244" t="str">
        <f>IF(EQ1&gt;'Вводные данные'!$F$7,"N",EP84)</f>
        <v>N</v>
      </c>
      <c r="ER82" s="244" t="str">
        <f>IF(ER1&gt;'Вводные данные'!$F$7,"N",EQ84)</f>
        <v>N</v>
      </c>
      <c r="ES82" s="244" t="str">
        <f>IF(ES1&gt;'Вводные данные'!$F$7,"N",ER84)</f>
        <v>N</v>
      </c>
      <c r="ET82" s="244" t="str">
        <f>IF(ET1&gt;'Вводные данные'!$F$7,"N",ES84)</f>
        <v>N</v>
      </c>
      <c r="EU82" s="244" t="str">
        <f>IF(EU1&gt;'Вводные данные'!$F$7,"N",ET84)</f>
        <v>N</v>
      </c>
      <c r="EV82" s="244" t="str">
        <f>IF(EV1&gt;'Вводные данные'!$F$7,"N",EU84)</f>
        <v>N</v>
      </c>
      <c r="EW82" s="244" t="str">
        <f>IF(EW1&gt;'Вводные данные'!$F$7,"N",EV84)</f>
        <v>N</v>
      </c>
    </row>
    <row r="83" spans="2:153" s="61" customFormat="1" ht="19.5" thickBot="1" x14ac:dyDescent="0.35">
      <c r="B83" s="275" t="s">
        <v>300</v>
      </c>
      <c r="C83" s="282">
        <f>SUM(D83:EW83)</f>
        <v>858367.11641254649</v>
      </c>
      <c r="D83" s="282">
        <f>D56+D69+D81</f>
        <v>596250</v>
      </c>
      <c r="E83" s="245">
        <f>IF(E1&gt;'Вводные данные'!$F$7,"N",(E56+E69+E81))</f>
        <v>-5750</v>
      </c>
      <c r="F83" s="245">
        <f>IF(F1&gt;'Вводные данные'!$F$7,"N",(F56+F69+F81))</f>
        <v>-29750</v>
      </c>
      <c r="G83" s="245">
        <f>IF(G1&gt;'Вводные данные'!$F$7,"N",(G56+G69+G81))</f>
        <v>-183750</v>
      </c>
      <c r="H83" s="245">
        <f>IF(H1&gt;'Вводные данные'!$F$7,"N",(H56+H69+H81))</f>
        <v>-133750</v>
      </c>
      <c r="I83" s="245">
        <f>IF(I1&gt;'Вводные данные'!$F$7,"N",(I56+I69+I81))</f>
        <v>-85750</v>
      </c>
      <c r="J83" s="245">
        <f>IF(J1&gt;'Вводные данные'!$F$7,"N",(J56+J69+J81))</f>
        <v>-68063.589560250766</v>
      </c>
      <c r="K83" s="245">
        <f>IF(K1&gt;'Вводные данные'!$F$7,"N",(K56+K69+K81))</f>
        <v>-75264.240154642219</v>
      </c>
      <c r="L83" s="245">
        <f>IF(L1&gt;'Вводные данные'!$F$7,"N",(L56+L69+L81))</f>
        <v>31026.010431697225</v>
      </c>
      <c r="M83" s="245">
        <f>IF(M1&gt;'Вводные данные'!$F$7,"N",(M56+M69+M81))</f>
        <v>37316.261018036661</v>
      </c>
      <c r="N83" s="245">
        <f>IF(N1&gt;'Вводные данные'!$F$7,"N",(N56+N69+N81))</f>
        <v>49896.762190715563</v>
      </c>
      <c r="O83" s="245">
        <f>IF(O1&gt;'Вводные данные'!$F$7,"N",(O56+O69+O81))</f>
        <v>68767.513949733882</v>
      </c>
      <c r="P83" s="245">
        <f>IF(P1&gt;'Вводные данные'!$F$7,"N",(P56+P69+P81))</f>
        <v>50138.265708752224</v>
      </c>
      <c r="Q83" s="245">
        <f>IF(Q1&gt;'Вводные данные'!$F$7,"N",(Q56+Q69+Q81))</f>
        <v>69393.392467770565</v>
      </c>
      <c r="R83" s="245">
        <f>IF(R1&gt;'Вводные данные'!$F$7,"N",(R56+R69+R81))</f>
        <v>88648.519226788892</v>
      </c>
      <c r="S83" s="245">
        <f>IF(S1&gt;'Вводные данные'!$F$7,"N",(S56+S69+S81))</f>
        <v>89032.894226788892</v>
      </c>
      <c r="T83" s="245">
        <f>IF(T1&gt;'Вводные данные'!$F$7,"N",(T56+T69+T81))</f>
        <v>89417.269226788892</v>
      </c>
      <c r="U83" s="245">
        <f>IF(U1&gt;'Вводные данные'!$F$7,"N",(U56+U69+U81))</f>
        <v>89801.644226788892</v>
      </c>
      <c r="V83" s="245">
        <f>IF(V1&gt;'Вводные данные'!$F$7,"N",(V56+V69+V81))</f>
        <v>90186.019226788892</v>
      </c>
      <c r="W83" s="245">
        <f>IF(W1&gt;'Вводные данные'!$F$7,"N",(W56+W69+W81))</f>
        <v>90570.394226788892</v>
      </c>
      <c r="X83" s="245" t="str">
        <f>IF(X1&gt;'Вводные данные'!$F$7,"N",(X56+X69+X81))</f>
        <v>N</v>
      </c>
      <c r="Y83" s="245" t="str">
        <f>IF(Y1&gt;'Вводные данные'!$F$7,"N",(Y56+Y69+Y81))</f>
        <v>N</v>
      </c>
      <c r="Z83" s="245" t="str">
        <f>IF(Z1&gt;'Вводные данные'!$F$7,"N",(Z56+Z69+Z81))</f>
        <v>N</v>
      </c>
      <c r="AA83" s="245" t="str">
        <f>IF(AA1&gt;'Вводные данные'!$F$7,"N",(AA56+AA69+AA81))</f>
        <v>N</v>
      </c>
      <c r="AB83" s="245" t="str">
        <f>IF(AB1&gt;'Вводные данные'!$F$7,"N",(AB56+AB69+AB81))</f>
        <v>N</v>
      </c>
      <c r="AC83" s="245" t="str">
        <f>IF(AC1&gt;'Вводные данные'!$F$7,"N",(AC56+AC69+AC81))</f>
        <v>N</v>
      </c>
      <c r="AD83" s="245" t="str">
        <f>IF(AD1&gt;'Вводные данные'!$F$7,"N",(AD56+AD69+AD81))</f>
        <v>N</v>
      </c>
      <c r="AE83" s="245" t="str">
        <f>IF(AE1&gt;'Вводные данные'!$F$7,"N",(AE56+AE69+AE81))</f>
        <v>N</v>
      </c>
      <c r="AF83" s="245" t="str">
        <f>IF(AF1&gt;'Вводные данные'!$F$7,"N",(AF56+AF69+AF81))</f>
        <v>N</v>
      </c>
      <c r="AG83" s="245" t="str">
        <f>IF(AG1&gt;'Вводные данные'!$F$7,"N",(AG56+AG69+AG81))</f>
        <v>N</v>
      </c>
      <c r="AH83" s="245" t="str">
        <f>IF(AH1&gt;'Вводные данные'!$F$7,"N",(AH56+AH69+AH81))</f>
        <v>N</v>
      </c>
      <c r="AI83" s="245" t="str">
        <f>IF(AI1&gt;'Вводные данные'!$F$7,"N",(AI56+AI69+AI81))</f>
        <v>N</v>
      </c>
      <c r="AJ83" s="245" t="str">
        <f>IF(AJ1&gt;'Вводные данные'!$F$7,"N",(AJ56+AJ69+AJ81))</f>
        <v>N</v>
      </c>
      <c r="AK83" s="245" t="str">
        <f>IF(AK1&gt;'Вводные данные'!$F$7,"N",(AK56+AK69+AK81))</f>
        <v>N</v>
      </c>
      <c r="AL83" s="245" t="str">
        <f>IF(AL1&gt;'Вводные данные'!$F$7,"N",(AL56+AL69+AL81))</f>
        <v>N</v>
      </c>
      <c r="AM83" s="245" t="str">
        <f>IF(AM1&gt;'Вводные данные'!$F$7,"N",(AM56+AM69+AM81))</f>
        <v>N</v>
      </c>
      <c r="AN83" s="245" t="str">
        <f>IF(AN1&gt;'Вводные данные'!$F$7,"N",(AN56+AN69+AN81))</f>
        <v>N</v>
      </c>
      <c r="AO83" s="245" t="str">
        <f>IF(AO1&gt;'Вводные данные'!$F$7,"N",(AO56+AO69+AO81))</f>
        <v>N</v>
      </c>
      <c r="AP83" s="245" t="str">
        <f>IF(AP1&gt;'Вводные данные'!$F$7,"N",(AP56+AP69+AP81))</f>
        <v>N</v>
      </c>
      <c r="AQ83" s="245" t="str">
        <f>IF(AQ1&gt;'Вводные данные'!$F$7,"N",(AQ56+AQ69+AQ81))</f>
        <v>N</v>
      </c>
      <c r="AR83" s="245" t="str">
        <f>IF(AR1&gt;'Вводные данные'!$F$7,"N",(AR56+AR69+AR81))</f>
        <v>N</v>
      </c>
      <c r="AS83" s="245" t="str">
        <f>IF(AS1&gt;'Вводные данные'!$F$7,"N",(AS56+AS69+AS81))</f>
        <v>N</v>
      </c>
      <c r="AT83" s="245" t="str">
        <f>IF(AT1&gt;'Вводные данные'!$F$7,"N",(AT56+AT69+AT81))</f>
        <v>N</v>
      </c>
      <c r="AU83" s="245" t="str">
        <f>IF(AU1&gt;'Вводные данные'!$F$7,"N",(AU56+AU69+AU81))</f>
        <v>N</v>
      </c>
      <c r="AV83" s="245" t="str">
        <f>IF(AV1&gt;'Вводные данные'!$F$7,"N",(AV56+AV69+AV81))</f>
        <v>N</v>
      </c>
      <c r="AW83" s="245" t="str">
        <f>IF(AW1&gt;'Вводные данные'!$F$7,"N",(AW56+AW69+AW81))</f>
        <v>N</v>
      </c>
      <c r="AX83" s="245" t="str">
        <f>IF(AX1&gt;'Вводные данные'!$F$7,"N",(AX56+AX69+AX81))</f>
        <v>N</v>
      </c>
      <c r="AY83" s="245" t="str">
        <f>IF(AY1&gt;'Вводные данные'!$F$7,"N",(AY56+AY69+AY81))</f>
        <v>N</v>
      </c>
      <c r="AZ83" s="245" t="str">
        <f>IF(AZ1&gt;'Вводные данные'!$F$7,"N",(AZ56+AZ69+AZ81))</f>
        <v>N</v>
      </c>
      <c r="BA83" s="245" t="str">
        <f>IF(BA1&gt;'Вводные данные'!$F$7,"N",(BA56+BA69+BA81))</f>
        <v>N</v>
      </c>
      <c r="BB83" s="245" t="str">
        <f>IF(BB1&gt;'Вводные данные'!$F$7,"N",(BB56+BB69+BB81))</f>
        <v>N</v>
      </c>
      <c r="BC83" s="245" t="str">
        <f>IF(BC1&gt;'Вводные данные'!$F$7,"N",(BC56+BC69+BC81))</f>
        <v>N</v>
      </c>
      <c r="BD83" s="245" t="str">
        <f>IF(BD1&gt;'Вводные данные'!$F$7,"N",(BD56+BD69+BD81))</f>
        <v>N</v>
      </c>
      <c r="BE83" s="245" t="str">
        <f>IF(BE1&gt;'Вводные данные'!$F$7,"N",(BE56+BE69+BE81))</f>
        <v>N</v>
      </c>
      <c r="BF83" s="245" t="str">
        <f>IF(BF1&gt;'Вводные данные'!$F$7,"N",(BF56+BF69+BF81))</f>
        <v>N</v>
      </c>
      <c r="BG83" s="245" t="str">
        <f>IF(BG1&gt;'Вводные данные'!$F$7,"N",(BG56+BG69+BG81))</f>
        <v>N</v>
      </c>
      <c r="BH83" s="245" t="str">
        <f>IF(BH1&gt;'Вводные данные'!$F$7,"N",(BH56+BH69+BH81))</f>
        <v>N</v>
      </c>
      <c r="BI83" s="245" t="str">
        <f>IF(BI1&gt;'Вводные данные'!$F$7,"N",(BI56+BI69+BI81))</f>
        <v>N</v>
      </c>
      <c r="BJ83" s="245" t="str">
        <f>IF(BJ1&gt;'Вводные данные'!$F$7,"N",(BJ56+BJ69+BJ81))</f>
        <v>N</v>
      </c>
      <c r="BK83" s="245" t="str">
        <f>IF(BK1&gt;'Вводные данные'!$F$7,"N",(BK56+BK69+BK81))</f>
        <v>N</v>
      </c>
      <c r="BL83" s="245" t="str">
        <f>IF(BL1&gt;'Вводные данные'!$F$7,"N",(BL56+BL69+BL81))</f>
        <v>N</v>
      </c>
      <c r="BM83" s="245" t="str">
        <f>IF(BM1&gt;'Вводные данные'!$F$7,"N",(BM56+BM69+BM81))</f>
        <v>N</v>
      </c>
      <c r="BN83" s="245" t="str">
        <f>IF(BN1&gt;'Вводные данные'!$F$7,"N",(BN56+BN69+BN81))</f>
        <v>N</v>
      </c>
      <c r="BO83" s="245" t="str">
        <f>IF(BO1&gt;'Вводные данные'!$F$7,"N",(BO56+BO69+BO81))</f>
        <v>N</v>
      </c>
      <c r="BP83" s="245" t="str">
        <f>IF(BP1&gt;'Вводные данные'!$F$7,"N",(BP56+BP69+BP81))</f>
        <v>N</v>
      </c>
      <c r="BQ83" s="245" t="str">
        <f>IF(BQ1&gt;'Вводные данные'!$F$7,"N",(BQ56+BQ69+BQ81))</f>
        <v>N</v>
      </c>
      <c r="BR83" s="245" t="str">
        <f>IF(BR1&gt;'Вводные данные'!$F$7,"N",(BR56+BR69+BR81))</f>
        <v>N</v>
      </c>
      <c r="BS83" s="245" t="str">
        <f>IF(BS1&gt;'Вводные данные'!$F$7,"N",(BS56+BS69+BS81))</f>
        <v>N</v>
      </c>
      <c r="BT83" s="245" t="str">
        <f>IF(BT1&gt;'Вводные данные'!$F$7,"N",(BT56+BT69+BT81))</f>
        <v>N</v>
      </c>
      <c r="BU83" s="245" t="str">
        <f>IF(BU1&gt;'Вводные данные'!$F$7,"N",(BU56+BU69+BU81))</f>
        <v>N</v>
      </c>
      <c r="BV83" s="245" t="str">
        <f>IF(BV1&gt;'Вводные данные'!$F$7,"N",(BV56+BV69+BV81))</f>
        <v>N</v>
      </c>
      <c r="BW83" s="245" t="str">
        <f>IF(BW1&gt;'Вводные данные'!$F$7,"N",(BW56+BW69+BW81))</f>
        <v>N</v>
      </c>
      <c r="BX83" s="245" t="str">
        <f>IF(BX1&gt;'Вводные данные'!$F$7,"N",(BX56+BX69+BX81))</f>
        <v>N</v>
      </c>
      <c r="BY83" s="245" t="str">
        <f>IF(BY1&gt;'Вводные данные'!$F$7,"N",(BY56+BY69+BY81))</f>
        <v>N</v>
      </c>
      <c r="BZ83" s="245" t="str">
        <f>IF(BZ1&gt;'Вводные данные'!$F$7,"N",(BZ56+BZ69+BZ81))</f>
        <v>N</v>
      </c>
      <c r="CA83" s="245" t="str">
        <f>IF(CA1&gt;'Вводные данные'!$F$7,"N",(CA56+CA69+CA81))</f>
        <v>N</v>
      </c>
      <c r="CB83" s="245" t="str">
        <f>IF(CB1&gt;'Вводные данные'!$F$7,"N",(CB56+CB69+CB81))</f>
        <v>N</v>
      </c>
      <c r="CC83" s="245" t="str">
        <f>IF(CC1&gt;'Вводные данные'!$F$7,"N",(CC56+CC69+CC81))</f>
        <v>N</v>
      </c>
      <c r="CD83" s="245" t="str">
        <f>IF(CD1&gt;'Вводные данные'!$F$7,"N",(CD56+CD69+CD81))</f>
        <v>N</v>
      </c>
      <c r="CE83" s="245" t="str">
        <f>IF(CE1&gt;'Вводные данные'!$F$7,"N",(CE56+CE69+CE81))</f>
        <v>N</v>
      </c>
      <c r="CF83" s="245" t="str">
        <f>IF(CF1&gt;'Вводные данные'!$F$7,"N",(CF56+CF69+CF81))</f>
        <v>N</v>
      </c>
      <c r="CG83" s="245" t="str">
        <f>IF(CG1&gt;'Вводные данные'!$F$7,"N",(CG56+CG69+CG81))</f>
        <v>N</v>
      </c>
      <c r="CH83" s="245" t="str">
        <f>IF(CH1&gt;'Вводные данные'!$F$7,"N",(CH56+CH69+CH81))</f>
        <v>N</v>
      </c>
      <c r="CI83" s="245" t="str">
        <f>IF(CI1&gt;'Вводные данные'!$F$7,"N",(CI56+CI69+CI81))</f>
        <v>N</v>
      </c>
      <c r="CJ83" s="245" t="str">
        <f>IF(CJ1&gt;'Вводные данные'!$F$7,"N",(CJ56+CJ69+CJ81))</f>
        <v>N</v>
      </c>
      <c r="CK83" s="245" t="str">
        <f>IF(CK1&gt;'Вводные данные'!$F$7,"N",(CK56+CK69+CK81))</f>
        <v>N</v>
      </c>
      <c r="CL83" s="245" t="str">
        <f>IF(CL1&gt;'Вводные данные'!$F$7,"N",(CL56+CL69+CL81))</f>
        <v>N</v>
      </c>
      <c r="CM83" s="245" t="str">
        <f>IF(CM1&gt;'Вводные данные'!$F$7,"N",(CM56+CM69+CM81))</f>
        <v>N</v>
      </c>
      <c r="CN83" s="245" t="str">
        <f>IF(CN1&gt;'Вводные данные'!$F$7,"N",(CN56+CN69+CN81))</f>
        <v>N</v>
      </c>
      <c r="CO83" s="245" t="str">
        <f>IF(CO1&gt;'Вводные данные'!$F$7,"N",(CO56+CO69+CO81))</f>
        <v>N</v>
      </c>
      <c r="CP83" s="245" t="str">
        <f>IF(CP1&gt;'Вводные данные'!$F$7,"N",(CP56+CP69+CP81))</f>
        <v>N</v>
      </c>
      <c r="CQ83" s="245" t="str">
        <f>IF(CQ1&gt;'Вводные данные'!$F$7,"N",(CQ56+CQ69+CQ81))</f>
        <v>N</v>
      </c>
      <c r="CR83" s="245" t="str">
        <f>IF(CR1&gt;'Вводные данные'!$F$7,"N",(CR56+CR69+CR81))</f>
        <v>N</v>
      </c>
      <c r="CS83" s="245" t="str">
        <f>IF(CS1&gt;'Вводные данные'!$F$7,"N",(CS56+CS69+CS81))</f>
        <v>N</v>
      </c>
      <c r="CT83" s="245" t="str">
        <f>IF(CT1&gt;'Вводные данные'!$F$7,"N",(CT56+CT69+CT81))</f>
        <v>N</v>
      </c>
      <c r="CU83" s="245" t="str">
        <f>IF(CU1&gt;'Вводные данные'!$F$7,"N",(CU56+CU69+CU81))</f>
        <v>N</v>
      </c>
      <c r="CV83" s="245" t="str">
        <f>IF(CV1&gt;'Вводные данные'!$F$7,"N",(CV56+CV69+CV81))</f>
        <v>N</v>
      </c>
      <c r="CW83" s="245" t="str">
        <f>IF(CW1&gt;'Вводные данные'!$F$7,"N",(CW56+CW69+CW81))</f>
        <v>N</v>
      </c>
      <c r="CX83" s="245" t="str">
        <f>IF(CX1&gt;'Вводные данные'!$F$7,"N",(CX56+CX69+CX81))</f>
        <v>N</v>
      </c>
      <c r="CY83" s="245" t="str">
        <f>IF(CY1&gt;'Вводные данные'!$F$7,"N",(CY56+CY69+CY81))</f>
        <v>N</v>
      </c>
      <c r="CZ83" s="245" t="str">
        <f>IF(CZ1&gt;'Вводные данные'!$F$7,"N",(CZ56+CZ69+CZ81))</f>
        <v>N</v>
      </c>
      <c r="DA83" s="245" t="str">
        <f>IF(DA1&gt;'Вводные данные'!$F$7,"N",(DA56+DA69+DA81))</f>
        <v>N</v>
      </c>
      <c r="DB83" s="245" t="str">
        <f>IF(DB1&gt;'Вводные данные'!$F$7,"N",(DB56+DB69+DB81))</f>
        <v>N</v>
      </c>
      <c r="DC83" s="245" t="str">
        <f>IF(DC1&gt;'Вводные данные'!$F$7,"N",(DC56+DC69+DC81))</f>
        <v>N</v>
      </c>
      <c r="DD83" s="245" t="str">
        <f>IF(DD1&gt;'Вводные данные'!$F$7,"N",(DD56+DD69+DD81))</f>
        <v>N</v>
      </c>
      <c r="DE83" s="245" t="str">
        <f>IF(DE1&gt;'Вводные данные'!$F$7,"N",(DE56+DE69+DE81))</f>
        <v>N</v>
      </c>
      <c r="DF83" s="245" t="str">
        <f>IF(DF1&gt;'Вводные данные'!$F$7,"N",(DF56+DF69+DF81))</f>
        <v>N</v>
      </c>
      <c r="DG83" s="245" t="str">
        <f>IF(DG1&gt;'Вводные данные'!$F$7,"N",(DG56+DG69+DG81))</f>
        <v>N</v>
      </c>
      <c r="DH83" s="245" t="str">
        <f>IF(DH1&gt;'Вводные данные'!$F$7,"N",(DH56+DH69+DH81))</f>
        <v>N</v>
      </c>
      <c r="DI83" s="245" t="str">
        <f>IF(DI1&gt;'Вводные данные'!$F$7,"N",(DI56+DI69+DI81))</f>
        <v>N</v>
      </c>
      <c r="DJ83" s="245" t="str">
        <f>IF(DJ1&gt;'Вводные данные'!$F$7,"N",(DJ56+DJ69+DJ81))</f>
        <v>N</v>
      </c>
      <c r="DK83" s="245" t="str">
        <f>IF(DK1&gt;'Вводные данные'!$F$7,"N",(DK56+DK69+DK81))</f>
        <v>N</v>
      </c>
      <c r="DL83" s="245" t="str">
        <f>IF(DL1&gt;'Вводные данные'!$F$7,"N",(DL56+DL69+DL81))</f>
        <v>N</v>
      </c>
      <c r="DM83" s="245" t="str">
        <f>IF(DM1&gt;'Вводные данные'!$F$7,"N",(DM56+DM69+DM81))</f>
        <v>N</v>
      </c>
      <c r="DN83" s="245" t="str">
        <f>IF(DN1&gt;'Вводные данные'!$F$7,"N",(DN56+DN69+DN81))</f>
        <v>N</v>
      </c>
      <c r="DO83" s="245" t="str">
        <f>IF(DO1&gt;'Вводные данные'!$F$7,"N",(DO56+DO69+DO81))</f>
        <v>N</v>
      </c>
      <c r="DP83" s="245" t="str">
        <f>IF(DP1&gt;'Вводные данные'!$F$7,"N",(DP56+DP69+DP81))</f>
        <v>N</v>
      </c>
      <c r="DQ83" s="245" t="str">
        <f>IF(DQ1&gt;'Вводные данные'!$F$7,"N",(DQ56+DQ69+DQ81))</f>
        <v>N</v>
      </c>
      <c r="DR83" s="245" t="str">
        <f>IF(DR1&gt;'Вводные данные'!$F$7,"N",(DR56+DR69+DR81))</f>
        <v>N</v>
      </c>
      <c r="DS83" s="245" t="str">
        <f>IF(DS1&gt;'Вводные данные'!$F$7,"N",(DS56+DS69+DS81))</f>
        <v>N</v>
      </c>
      <c r="DT83" s="245" t="str">
        <f>IF(DT1&gt;'Вводные данные'!$F$7,"N",(DT56+DT69+DT81))</f>
        <v>N</v>
      </c>
      <c r="DU83" s="245" t="str">
        <f>IF(DU1&gt;'Вводные данные'!$F$7,"N",(DU56+DU69+DU81))</f>
        <v>N</v>
      </c>
      <c r="DV83" s="245" t="str">
        <f>IF(DV1&gt;'Вводные данные'!$F$7,"N",(DV56+DV69+DV81))</f>
        <v>N</v>
      </c>
      <c r="DW83" s="245" t="str">
        <f>IF(DW1&gt;'Вводные данные'!$F$7,"N",(DW56+DW69+DW81))</f>
        <v>N</v>
      </c>
      <c r="DX83" s="245" t="str">
        <f>IF(DX1&gt;'Вводные данные'!$F$7,"N",(DX56+DX69+DX81))</f>
        <v>N</v>
      </c>
      <c r="DY83" s="245" t="str">
        <f>IF(DY1&gt;'Вводные данные'!$F$7,"N",(DY56+DY69+DY81))</f>
        <v>N</v>
      </c>
      <c r="DZ83" s="245" t="str">
        <f>IF(DZ1&gt;'Вводные данные'!$F$7,"N",(DZ56+DZ69+DZ81))</f>
        <v>N</v>
      </c>
      <c r="EA83" s="245" t="str">
        <f>IF(EA1&gt;'Вводные данные'!$F$7,"N",(EA56+EA69+EA81))</f>
        <v>N</v>
      </c>
      <c r="EB83" s="245" t="str">
        <f>IF(EB1&gt;'Вводные данные'!$F$7,"N",(EB56+EB69+EB81))</f>
        <v>N</v>
      </c>
      <c r="EC83" s="245" t="str">
        <f>IF(EC1&gt;'Вводные данные'!$F$7,"N",(EC56+EC69+EC81))</f>
        <v>N</v>
      </c>
      <c r="ED83" s="245" t="str">
        <f>IF(ED1&gt;'Вводные данные'!$F$7,"N",(ED56+ED69+ED81))</f>
        <v>N</v>
      </c>
      <c r="EE83" s="245" t="str">
        <f>IF(EE1&gt;'Вводные данные'!$F$7,"N",(EE56+EE69+EE81))</f>
        <v>N</v>
      </c>
      <c r="EF83" s="245" t="str">
        <f>IF(EF1&gt;'Вводные данные'!$F$7,"N",(EF56+EF69+EF81))</f>
        <v>N</v>
      </c>
      <c r="EG83" s="245" t="str">
        <f>IF(EG1&gt;'Вводные данные'!$F$7,"N",(EG56+EG69+EG81))</f>
        <v>N</v>
      </c>
      <c r="EH83" s="245" t="str">
        <f>IF(EH1&gt;'Вводные данные'!$F$7,"N",(EH56+EH69+EH81))</f>
        <v>N</v>
      </c>
      <c r="EI83" s="245" t="str">
        <f>IF(EI1&gt;'Вводные данные'!$F$7,"N",(EI56+EI69+EI81))</f>
        <v>N</v>
      </c>
      <c r="EJ83" s="245" t="str">
        <f>IF(EJ1&gt;'Вводные данные'!$F$7,"N",(EJ56+EJ69+EJ81))</f>
        <v>N</v>
      </c>
      <c r="EK83" s="245" t="str">
        <f>IF(EK1&gt;'Вводные данные'!$F$7,"N",(EK56+EK69+EK81))</f>
        <v>N</v>
      </c>
      <c r="EL83" s="245" t="str">
        <f>IF(EL1&gt;'Вводные данные'!$F$7,"N",(EL56+EL69+EL81))</f>
        <v>N</v>
      </c>
      <c r="EM83" s="245" t="str">
        <f>IF(EM1&gt;'Вводные данные'!$F$7,"N",(EM56+EM69+EM81))</f>
        <v>N</v>
      </c>
      <c r="EN83" s="245" t="str">
        <f>IF(EN1&gt;'Вводные данные'!$F$7,"N",(EN56+EN69+EN81))</f>
        <v>N</v>
      </c>
      <c r="EO83" s="245" t="str">
        <f>IF(EO1&gt;'Вводные данные'!$F$7,"N",(EO56+EO69+EO81))</f>
        <v>N</v>
      </c>
      <c r="EP83" s="245" t="str">
        <f>IF(EP1&gt;'Вводные данные'!$F$7,"N",(EP56+EP69+EP81))</f>
        <v>N</v>
      </c>
      <c r="EQ83" s="245" t="str">
        <f>IF(EQ1&gt;'Вводные данные'!$F$7,"N",(EQ56+EQ69+EQ81))</f>
        <v>N</v>
      </c>
      <c r="ER83" s="245" t="str">
        <f>IF(ER1&gt;'Вводные данные'!$F$7,"N",(ER56+ER69+ER81))</f>
        <v>N</v>
      </c>
      <c r="ES83" s="245" t="str">
        <f>IF(ES1&gt;'Вводные данные'!$F$7,"N",(ES56+ES69+ES81))</f>
        <v>N</v>
      </c>
      <c r="ET83" s="245" t="str">
        <f>IF(ET1&gt;'Вводные данные'!$F$7,"N",(ET56+ET69+ET81))</f>
        <v>N</v>
      </c>
      <c r="EU83" s="245" t="str">
        <f>IF(EU1&gt;'Вводные данные'!$F$7,"N",(EU56+EU69+EU81))</f>
        <v>N</v>
      </c>
      <c r="EV83" s="245" t="str">
        <f>IF(EV1&gt;'Вводные данные'!$F$7,"N",(EV56+EV69+EV81))</f>
        <v>N</v>
      </c>
      <c r="EW83" s="245" t="str">
        <f>IF(EW1&gt;'Вводные данные'!$F$7,"N",(EW56+EW69+EW81))</f>
        <v>N</v>
      </c>
    </row>
    <row r="84" spans="2:153" ht="15" customHeight="1" thickBot="1" x14ac:dyDescent="0.3">
      <c r="B84" s="279" t="s">
        <v>510</v>
      </c>
      <c r="C84" s="285"/>
      <c r="D84" s="285">
        <f>D82+D83</f>
        <v>596250</v>
      </c>
      <c r="E84" s="239">
        <f>IF(E1&gt;'Вводные данные'!$F$7,"N",(E82+E83))</f>
        <v>590500</v>
      </c>
      <c r="F84" s="239">
        <f>IF(F1&gt;'Вводные данные'!$F$7,"N",(F82+F83))</f>
        <v>560750</v>
      </c>
      <c r="G84" s="239">
        <f>IF(G1&gt;'Вводные данные'!$F$7,"N",(G82+G83))</f>
        <v>377000</v>
      </c>
      <c r="H84" s="239">
        <f>IF(H1&gt;'Вводные данные'!$F$7,"N",(H82+H83))</f>
        <v>243250</v>
      </c>
      <c r="I84" s="239">
        <f>IF(I1&gt;'Вводные данные'!$F$7,"N",(I82+I83))</f>
        <v>157500</v>
      </c>
      <c r="J84" s="239">
        <f>IF(J1&gt;'Вводные данные'!$F$7,"N",(J82+J83))</f>
        <v>89436.410439749234</v>
      </c>
      <c r="K84" s="239">
        <f>IF(K1&gt;'Вводные данные'!$F$7,"N",(K82+K83))</f>
        <v>14172.170285107015</v>
      </c>
      <c r="L84" s="239">
        <f>IF(L1&gt;'Вводные данные'!$F$7,"N",(L82+L83))</f>
        <v>45198.180716804243</v>
      </c>
      <c r="M84" s="270">
        <f>IF(M1&gt;'Вводные данные'!$F$7,"N",(M82+M83))</f>
        <v>82514.441734840904</v>
      </c>
      <c r="N84" s="270">
        <f>IF(N1&gt;'Вводные данные'!$F$7,"N",(N82+N83))</f>
        <v>132411.20392555647</v>
      </c>
      <c r="O84" s="270">
        <f>IF(O1&gt;'Вводные данные'!$F$7,"N",(O82+O83))</f>
        <v>201178.71787529037</v>
      </c>
      <c r="P84" s="270">
        <f>IF(P1&gt;'Вводные данные'!$F$7,"N",(P82+P83))</f>
        <v>251316.98358404258</v>
      </c>
      <c r="Q84" s="270">
        <f>IF(Q1&gt;'Вводные данные'!$F$7,"N",(Q82+Q83))</f>
        <v>320710.37605181313</v>
      </c>
      <c r="R84" s="270">
        <f>IF(R1&gt;'Вводные данные'!$F$7,"N",(R82+R83))</f>
        <v>409358.89527860202</v>
      </c>
      <c r="S84" s="270">
        <f>IF(S1&gt;'Вводные данные'!$F$7,"N",(S82+S83))</f>
        <v>498391.78950539092</v>
      </c>
      <c r="T84" s="270">
        <f>IF(T1&gt;'Вводные данные'!$F$7,"N",(T82+T83))</f>
        <v>587809.05873217981</v>
      </c>
      <c r="U84" s="270">
        <f>IF(U1&gt;'Вводные данные'!$F$7,"N",(U82+U83))</f>
        <v>677610.7029589687</v>
      </c>
      <c r="V84" s="270">
        <f>IF(V1&gt;'Вводные данные'!$F$7,"N",(V82+V83))</f>
        <v>767796.72218575759</v>
      </c>
      <c r="W84" s="270">
        <f>IF(W1&gt;'Вводные данные'!$F$7,"N",(W82+W83))</f>
        <v>858367.11641254649</v>
      </c>
      <c r="X84" s="270" t="str">
        <f>IF(X1&gt;'Вводные данные'!$F$7,"N",(X82+X83))</f>
        <v>N</v>
      </c>
      <c r="Y84" s="270" t="str">
        <f>IF(Y1&gt;'Вводные данные'!$F$7,"N",(Y82+Y83))</f>
        <v>N</v>
      </c>
      <c r="Z84" s="270" t="str">
        <f>IF(Z1&gt;'Вводные данные'!$F$7,"N",(Z82+Z83))</f>
        <v>N</v>
      </c>
      <c r="AA84" s="270" t="str">
        <f>IF(AA1&gt;'Вводные данные'!$F$7,"N",(AA82+AA83))</f>
        <v>N</v>
      </c>
      <c r="AB84" s="270" t="str">
        <f>IF(AB1&gt;'Вводные данные'!$F$7,"N",(AB82+AB83))</f>
        <v>N</v>
      </c>
      <c r="AC84" s="270" t="str">
        <f>IF(AC1&gt;'Вводные данные'!$F$7,"N",(AC82+AC83))</f>
        <v>N</v>
      </c>
      <c r="AD84" s="270" t="str">
        <f>IF(AD1&gt;'Вводные данные'!$F$7,"N",(AD82+AD83))</f>
        <v>N</v>
      </c>
      <c r="AE84" s="270" t="str">
        <f>IF(AE1&gt;'Вводные данные'!$F$7,"N",(AE82+AE83))</f>
        <v>N</v>
      </c>
      <c r="AF84" s="270" t="str">
        <f>IF(AF1&gt;'Вводные данные'!$F$7,"N",(AF82+AF83))</f>
        <v>N</v>
      </c>
      <c r="AG84" s="270" t="str">
        <f>IF(AG1&gt;'Вводные данные'!$F$7,"N",(AG82+AG83))</f>
        <v>N</v>
      </c>
      <c r="AH84" s="270" t="str">
        <f>IF(AH1&gt;'Вводные данные'!$F$7,"N",(AH82+AH83))</f>
        <v>N</v>
      </c>
      <c r="AI84" s="270" t="str">
        <f>IF(AI1&gt;'Вводные данные'!$F$7,"N",(AI82+AI83))</f>
        <v>N</v>
      </c>
      <c r="AJ84" s="270" t="str">
        <f>IF(AJ1&gt;'Вводные данные'!$F$7,"N",(AJ82+AJ83))</f>
        <v>N</v>
      </c>
      <c r="AK84" s="270" t="str">
        <f>IF(AK1&gt;'Вводные данные'!$F$7,"N",(AK82+AK83))</f>
        <v>N</v>
      </c>
      <c r="AL84" s="270" t="str">
        <f>IF(AL1&gt;'Вводные данные'!$F$7,"N",(AL82+AL83))</f>
        <v>N</v>
      </c>
      <c r="AM84" s="270" t="str">
        <f>IF(AM1&gt;'Вводные данные'!$F$7,"N",(AM82+AM83))</f>
        <v>N</v>
      </c>
      <c r="AN84" s="270" t="str">
        <f>IF(AN1&gt;'Вводные данные'!$F$7,"N",(AN82+AN83))</f>
        <v>N</v>
      </c>
      <c r="AO84" s="270" t="str">
        <f>IF(AO1&gt;'Вводные данные'!$F$7,"N",(AO82+AO83))</f>
        <v>N</v>
      </c>
      <c r="AP84" s="270" t="str">
        <f>IF(AP1&gt;'Вводные данные'!$F$7,"N",(AP82+AP83))</f>
        <v>N</v>
      </c>
      <c r="AQ84" s="270" t="str">
        <f>IF(AQ1&gt;'Вводные данные'!$F$7,"N",(AQ82+AQ83))</f>
        <v>N</v>
      </c>
      <c r="AR84" s="270" t="str">
        <f>IF(AR1&gt;'Вводные данные'!$F$7,"N",(AR82+AR83))</f>
        <v>N</v>
      </c>
      <c r="AS84" s="270" t="str">
        <f>IF(AS1&gt;'Вводные данные'!$F$7,"N",(AS82+AS83))</f>
        <v>N</v>
      </c>
      <c r="AT84" s="270" t="str">
        <f>IF(AT1&gt;'Вводные данные'!$F$7,"N",(AT82+AT83))</f>
        <v>N</v>
      </c>
      <c r="AU84" s="270" t="str">
        <f>IF(AU1&gt;'Вводные данные'!$F$7,"N",(AU82+AU83))</f>
        <v>N</v>
      </c>
      <c r="AV84" s="270" t="str">
        <f>IF(AV1&gt;'Вводные данные'!$F$7,"N",(AV82+AV83))</f>
        <v>N</v>
      </c>
      <c r="AW84" s="270" t="str">
        <f>IF(AW1&gt;'Вводные данные'!$F$7,"N",(AW82+AW83))</f>
        <v>N</v>
      </c>
      <c r="AX84" s="270" t="str">
        <f>IF(AX1&gt;'Вводные данные'!$F$7,"N",(AX82+AX83))</f>
        <v>N</v>
      </c>
      <c r="AY84" s="270" t="str">
        <f>IF(AY1&gt;'Вводные данные'!$F$7,"N",(AY82+AY83))</f>
        <v>N</v>
      </c>
      <c r="AZ84" s="270" t="str">
        <f>IF(AZ1&gt;'Вводные данные'!$F$7,"N",(AZ82+AZ83))</f>
        <v>N</v>
      </c>
      <c r="BA84" s="270" t="str">
        <f>IF(BA1&gt;'Вводные данные'!$F$7,"N",(BA82+BA83))</f>
        <v>N</v>
      </c>
      <c r="BB84" s="270" t="str">
        <f>IF(BB1&gt;'Вводные данные'!$F$7,"N",(BB82+BB83))</f>
        <v>N</v>
      </c>
      <c r="BC84" s="270" t="str">
        <f>IF(BC1&gt;'Вводные данные'!$F$7,"N",(BC82+BC83))</f>
        <v>N</v>
      </c>
      <c r="BD84" s="270" t="str">
        <f>IF(BD1&gt;'Вводные данные'!$F$7,"N",(BD82+BD83))</f>
        <v>N</v>
      </c>
      <c r="BE84" s="270" t="str">
        <f>IF(BE1&gt;'Вводные данные'!$F$7,"N",(BE82+BE83))</f>
        <v>N</v>
      </c>
      <c r="BF84" s="270" t="str">
        <f>IF(BF1&gt;'Вводные данные'!$F$7,"N",(BF82+BF83))</f>
        <v>N</v>
      </c>
      <c r="BG84" s="270" t="str">
        <f>IF(BG1&gt;'Вводные данные'!$F$7,"N",(BG82+BG83))</f>
        <v>N</v>
      </c>
      <c r="BH84" s="270" t="str">
        <f>IF(BH1&gt;'Вводные данные'!$F$7,"N",(BH82+BH83))</f>
        <v>N</v>
      </c>
      <c r="BI84" s="270" t="str">
        <f>IF(BI1&gt;'Вводные данные'!$F$7,"N",(BI82+BI83))</f>
        <v>N</v>
      </c>
      <c r="BJ84" s="270" t="str">
        <f>IF(BJ1&gt;'Вводные данные'!$F$7,"N",(BJ82+BJ83))</f>
        <v>N</v>
      </c>
      <c r="BK84" s="270" t="str">
        <f>IF(BK1&gt;'Вводные данные'!$F$7,"N",(BK82+BK83))</f>
        <v>N</v>
      </c>
      <c r="BL84" s="270" t="str">
        <f>IF(BL1&gt;'Вводные данные'!$F$7,"N",(BL82+BL83))</f>
        <v>N</v>
      </c>
      <c r="BM84" s="270" t="str">
        <f>IF(BM1&gt;'Вводные данные'!$F$7,"N",(BM82+BM83))</f>
        <v>N</v>
      </c>
      <c r="BN84" s="270" t="str">
        <f>IF(BN1&gt;'Вводные данные'!$F$7,"N",(BN82+BN83))</f>
        <v>N</v>
      </c>
      <c r="BO84" s="270" t="str">
        <f>IF(BO1&gt;'Вводные данные'!$F$7,"N",(BO82+BO83))</f>
        <v>N</v>
      </c>
      <c r="BP84" s="270" t="str">
        <f>IF(BP1&gt;'Вводные данные'!$F$7,"N",(BP82+BP83))</f>
        <v>N</v>
      </c>
      <c r="BQ84" s="270" t="str">
        <f>IF(BQ1&gt;'Вводные данные'!$F$7,"N",(BQ82+BQ83))</f>
        <v>N</v>
      </c>
      <c r="BR84" s="270" t="str">
        <f>IF(BR1&gt;'Вводные данные'!$F$7,"N",(BR82+BR83))</f>
        <v>N</v>
      </c>
      <c r="BS84" s="270" t="str">
        <f>IF(BS1&gt;'Вводные данные'!$F$7,"N",(BS82+BS83))</f>
        <v>N</v>
      </c>
      <c r="BT84" s="270" t="str">
        <f>IF(BT1&gt;'Вводные данные'!$F$7,"N",(BT82+BT83))</f>
        <v>N</v>
      </c>
      <c r="BU84" s="270" t="str">
        <f>IF(BU1&gt;'Вводные данные'!$F$7,"N",(BU82+BU83))</f>
        <v>N</v>
      </c>
      <c r="BV84" s="270" t="str">
        <f>IF(BV1&gt;'Вводные данные'!$F$7,"N",(BV82+BV83))</f>
        <v>N</v>
      </c>
      <c r="BW84" s="270" t="str">
        <f>IF(BW1&gt;'Вводные данные'!$F$7,"N",(BW82+BW83))</f>
        <v>N</v>
      </c>
      <c r="BX84" s="270" t="str">
        <f>IF(BX1&gt;'Вводные данные'!$F$7,"N",(BX82+BX83))</f>
        <v>N</v>
      </c>
      <c r="BY84" s="270" t="str">
        <f>IF(BY1&gt;'Вводные данные'!$F$7,"N",(BY82+BY83))</f>
        <v>N</v>
      </c>
      <c r="BZ84" s="270" t="str">
        <f>IF(BZ1&gt;'Вводные данные'!$F$7,"N",(BZ82+BZ83))</f>
        <v>N</v>
      </c>
      <c r="CA84" s="270" t="str">
        <f>IF(CA1&gt;'Вводные данные'!$F$7,"N",(CA82+CA83))</f>
        <v>N</v>
      </c>
      <c r="CB84" s="270" t="str">
        <f>IF(CB1&gt;'Вводные данные'!$F$7,"N",(CB82+CB83))</f>
        <v>N</v>
      </c>
      <c r="CC84" s="270" t="str">
        <f>IF(CC1&gt;'Вводные данные'!$F$7,"N",(CC82+CC83))</f>
        <v>N</v>
      </c>
      <c r="CD84" s="270" t="str">
        <f>IF(CD1&gt;'Вводные данные'!$F$7,"N",(CD82+CD83))</f>
        <v>N</v>
      </c>
      <c r="CE84" s="270" t="str">
        <f>IF(CE1&gt;'Вводные данные'!$F$7,"N",(CE82+CE83))</f>
        <v>N</v>
      </c>
      <c r="CF84" s="270" t="str">
        <f>IF(CF1&gt;'Вводные данные'!$F$7,"N",(CF82+CF83))</f>
        <v>N</v>
      </c>
      <c r="CG84" s="270" t="str">
        <f>IF(CG1&gt;'Вводные данные'!$F$7,"N",(CG82+CG83))</f>
        <v>N</v>
      </c>
      <c r="CH84" s="270" t="str">
        <f>IF(CH1&gt;'Вводные данные'!$F$7,"N",(CH82+CH83))</f>
        <v>N</v>
      </c>
      <c r="CI84" s="270" t="str">
        <f>IF(CI1&gt;'Вводные данные'!$F$7,"N",(CI82+CI83))</f>
        <v>N</v>
      </c>
      <c r="CJ84" s="270" t="str">
        <f>IF(CJ1&gt;'Вводные данные'!$F$7,"N",(CJ82+CJ83))</f>
        <v>N</v>
      </c>
      <c r="CK84" s="270" t="str">
        <f>IF(CK1&gt;'Вводные данные'!$F$7,"N",(CK82+CK83))</f>
        <v>N</v>
      </c>
      <c r="CL84" s="270" t="str">
        <f>IF(CL1&gt;'Вводные данные'!$F$7,"N",(CL82+CL83))</f>
        <v>N</v>
      </c>
      <c r="CM84" s="270" t="str">
        <f>IF(CM1&gt;'Вводные данные'!$F$7,"N",(CM82+CM83))</f>
        <v>N</v>
      </c>
      <c r="CN84" s="270" t="str">
        <f>IF(CN1&gt;'Вводные данные'!$F$7,"N",(CN82+CN83))</f>
        <v>N</v>
      </c>
      <c r="CO84" s="270" t="str">
        <f>IF(CO1&gt;'Вводные данные'!$F$7,"N",(CO82+CO83))</f>
        <v>N</v>
      </c>
      <c r="CP84" s="270" t="str">
        <f>IF(CP1&gt;'Вводные данные'!$F$7,"N",(CP82+CP83))</f>
        <v>N</v>
      </c>
      <c r="CQ84" s="270" t="str">
        <f>IF(CQ1&gt;'Вводные данные'!$F$7,"N",(CQ82+CQ83))</f>
        <v>N</v>
      </c>
      <c r="CR84" s="270" t="str">
        <f>IF(CR1&gt;'Вводные данные'!$F$7,"N",(CR82+CR83))</f>
        <v>N</v>
      </c>
      <c r="CS84" s="270" t="str">
        <f>IF(CS1&gt;'Вводные данные'!$F$7,"N",(CS82+CS83))</f>
        <v>N</v>
      </c>
      <c r="CT84" s="270" t="str">
        <f>IF(CT1&gt;'Вводные данные'!$F$7,"N",(CT82+CT83))</f>
        <v>N</v>
      </c>
      <c r="CU84" s="270" t="str">
        <f>IF(CU1&gt;'Вводные данные'!$F$7,"N",(CU82+CU83))</f>
        <v>N</v>
      </c>
      <c r="CV84" s="270" t="str">
        <f>IF(CV1&gt;'Вводные данные'!$F$7,"N",(CV82+CV83))</f>
        <v>N</v>
      </c>
      <c r="CW84" s="270" t="str">
        <f>IF(CW1&gt;'Вводные данные'!$F$7,"N",(CW82+CW83))</f>
        <v>N</v>
      </c>
      <c r="CX84" s="270" t="str">
        <f>IF(CX1&gt;'Вводные данные'!$F$7,"N",(CX82+CX83))</f>
        <v>N</v>
      </c>
      <c r="CY84" s="270" t="str">
        <f>IF(CY1&gt;'Вводные данные'!$F$7,"N",(CY82+CY83))</f>
        <v>N</v>
      </c>
      <c r="CZ84" s="270" t="str">
        <f>IF(CZ1&gt;'Вводные данные'!$F$7,"N",(CZ82+CZ83))</f>
        <v>N</v>
      </c>
      <c r="DA84" s="270" t="str">
        <f>IF(DA1&gt;'Вводные данные'!$F$7,"N",(DA82+DA83))</f>
        <v>N</v>
      </c>
      <c r="DB84" s="270" t="str">
        <f>IF(DB1&gt;'Вводные данные'!$F$7,"N",(DB82+DB83))</f>
        <v>N</v>
      </c>
      <c r="DC84" s="270" t="str">
        <f>IF(DC1&gt;'Вводные данные'!$F$7,"N",(DC82+DC83))</f>
        <v>N</v>
      </c>
      <c r="DD84" s="270" t="str">
        <f>IF(DD1&gt;'Вводные данные'!$F$7,"N",(DD82+DD83))</f>
        <v>N</v>
      </c>
      <c r="DE84" s="270" t="str">
        <f>IF(DE1&gt;'Вводные данные'!$F$7,"N",(DE82+DE83))</f>
        <v>N</v>
      </c>
      <c r="DF84" s="270" t="str">
        <f>IF(DF1&gt;'Вводные данные'!$F$7,"N",(DF82+DF83))</f>
        <v>N</v>
      </c>
      <c r="DG84" s="270" t="str">
        <f>IF(DG1&gt;'Вводные данные'!$F$7,"N",(DG82+DG83))</f>
        <v>N</v>
      </c>
      <c r="DH84" s="270" t="str">
        <f>IF(DH1&gt;'Вводные данные'!$F$7,"N",(DH82+DH83))</f>
        <v>N</v>
      </c>
      <c r="DI84" s="270" t="str">
        <f>IF(DI1&gt;'Вводные данные'!$F$7,"N",(DI82+DI83))</f>
        <v>N</v>
      </c>
      <c r="DJ84" s="270" t="str">
        <f>IF(DJ1&gt;'Вводные данные'!$F$7,"N",(DJ82+DJ83))</f>
        <v>N</v>
      </c>
      <c r="DK84" s="270" t="str">
        <f>IF(DK1&gt;'Вводные данные'!$F$7,"N",(DK82+DK83))</f>
        <v>N</v>
      </c>
      <c r="DL84" s="270" t="str">
        <f>IF(DL1&gt;'Вводные данные'!$F$7,"N",(DL82+DL83))</f>
        <v>N</v>
      </c>
      <c r="DM84" s="270" t="str">
        <f>IF(DM1&gt;'Вводные данные'!$F$7,"N",(DM82+DM83))</f>
        <v>N</v>
      </c>
      <c r="DN84" s="270" t="str">
        <f>IF(DN1&gt;'Вводные данные'!$F$7,"N",(DN82+DN83))</f>
        <v>N</v>
      </c>
      <c r="DO84" s="270" t="str">
        <f>IF(DO1&gt;'Вводные данные'!$F$7,"N",(DO82+DO83))</f>
        <v>N</v>
      </c>
      <c r="DP84" s="270" t="str">
        <f>IF(DP1&gt;'Вводные данные'!$F$7,"N",(DP82+DP83))</f>
        <v>N</v>
      </c>
      <c r="DQ84" s="270" t="str">
        <f>IF(DQ1&gt;'Вводные данные'!$F$7,"N",(DQ82+DQ83))</f>
        <v>N</v>
      </c>
      <c r="DR84" s="270" t="str">
        <f>IF(DR1&gt;'Вводные данные'!$F$7,"N",(DR82+DR83))</f>
        <v>N</v>
      </c>
      <c r="DS84" s="270" t="str">
        <f>IF(DS1&gt;'Вводные данные'!$F$7,"N",(DS82+DS83))</f>
        <v>N</v>
      </c>
      <c r="DT84" s="270" t="str">
        <f>IF(DT1&gt;'Вводные данные'!$F$7,"N",(DT82+DT83))</f>
        <v>N</v>
      </c>
      <c r="DU84" s="270" t="str">
        <f>IF(DU1&gt;'Вводные данные'!$F$7,"N",(DU82+DU83))</f>
        <v>N</v>
      </c>
      <c r="DV84" s="270" t="str">
        <f>IF(DV1&gt;'Вводные данные'!$F$7,"N",(DV82+DV83))</f>
        <v>N</v>
      </c>
      <c r="DW84" s="270" t="str">
        <f>IF(DW1&gt;'Вводные данные'!$F$7,"N",(DW82+DW83))</f>
        <v>N</v>
      </c>
      <c r="DX84" s="270" t="str">
        <f>IF(DX1&gt;'Вводные данные'!$F$7,"N",(DX82+DX83))</f>
        <v>N</v>
      </c>
      <c r="DY84" s="270" t="str">
        <f>IF(DY1&gt;'Вводные данные'!$F$7,"N",(DY82+DY83))</f>
        <v>N</v>
      </c>
      <c r="DZ84" s="270" t="str">
        <f>IF(DZ1&gt;'Вводные данные'!$F$7,"N",(DZ82+DZ83))</f>
        <v>N</v>
      </c>
      <c r="EA84" s="270" t="str">
        <f>IF(EA1&gt;'Вводные данные'!$F$7,"N",(EA82+EA83))</f>
        <v>N</v>
      </c>
      <c r="EB84" s="270" t="str">
        <f>IF(EB1&gt;'Вводные данные'!$F$7,"N",(EB82+EB83))</f>
        <v>N</v>
      </c>
      <c r="EC84" s="270" t="str">
        <f>IF(EC1&gt;'Вводные данные'!$F$7,"N",(EC82+EC83))</f>
        <v>N</v>
      </c>
      <c r="ED84" s="270" t="str">
        <f>IF(ED1&gt;'Вводные данные'!$F$7,"N",(ED82+ED83))</f>
        <v>N</v>
      </c>
      <c r="EE84" s="270" t="str">
        <f>IF(EE1&gt;'Вводные данные'!$F$7,"N",(EE82+EE83))</f>
        <v>N</v>
      </c>
      <c r="EF84" s="270" t="str">
        <f>IF(EF1&gt;'Вводные данные'!$F$7,"N",(EF82+EF83))</f>
        <v>N</v>
      </c>
      <c r="EG84" s="270" t="str">
        <f>IF(EG1&gt;'Вводные данные'!$F$7,"N",(EG82+EG83))</f>
        <v>N</v>
      </c>
      <c r="EH84" s="270" t="str">
        <f>IF(EH1&gt;'Вводные данные'!$F$7,"N",(EH82+EH83))</f>
        <v>N</v>
      </c>
      <c r="EI84" s="270" t="str">
        <f>IF(EI1&gt;'Вводные данные'!$F$7,"N",(EI82+EI83))</f>
        <v>N</v>
      </c>
      <c r="EJ84" s="270" t="str">
        <f>IF(EJ1&gt;'Вводные данные'!$F$7,"N",(EJ82+EJ83))</f>
        <v>N</v>
      </c>
      <c r="EK84" s="270" t="str">
        <f>IF(EK1&gt;'Вводные данные'!$F$7,"N",(EK82+EK83))</f>
        <v>N</v>
      </c>
      <c r="EL84" s="270" t="str">
        <f>IF(EL1&gt;'Вводные данные'!$F$7,"N",(EL82+EL83))</f>
        <v>N</v>
      </c>
      <c r="EM84" s="270" t="str">
        <f>IF(EM1&gt;'Вводные данные'!$F$7,"N",(EM82+EM83))</f>
        <v>N</v>
      </c>
      <c r="EN84" s="270" t="str">
        <f>IF(EN1&gt;'Вводные данные'!$F$7,"N",(EN82+EN83))</f>
        <v>N</v>
      </c>
      <c r="EO84" s="270" t="str">
        <f>IF(EO1&gt;'Вводные данные'!$F$7,"N",(EO82+EO83))</f>
        <v>N</v>
      </c>
      <c r="EP84" s="270" t="str">
        <f>IF(EP1&gt;'Вводные данные'!$F$7,"N",(EP82+EP83))</f>
        <v>N</v>
      </c>
      <c r="EQ84" s="270" t="str">
        <f>IF(EQ1&gt;'Вводные данные'!$F$7,"N",(EQ82+EQ83))</f>
        <v>N</v>
      </c>
      <c r="ER84" s="270" t="str">
        <f>IF(ER1&gt;'Вводные данные'!$F$7,"N",(ER82+ER83))</f>
        <v>N</v>
      </c>
      <c r="ES84" s="270" t="str">
        <f>IF(ES1&gt;'Вводные данные'!$F$7,"N",(ES82+ES83))</f>
        <v>N</v>
      </c>
      <c r="ET84" s="270" t="str">
        <f>IF(ET1&gt;'Вводные данные'!$F$7,"N",(ET82+ET83))</f>
        <v>N</v>
      </c>
      <c r="EU84" s="270" t="str">
        <f>IF(EU1&gt;'Вводные данные'!$F$7,"N",(EU82+EU83))</f>
        <v>N</v>
      </c>
      <c r="EV84" s="270" t="str">
        <f>IF(EV1&gt;'Вводные данные'!$F$7,"N",(EV82+EV83))</f>
        <v>N</v>
      </c>
      <c r="EW84" s="270" t="str">
        <f>IF(EW1&gt;'Вводные данные'!$F$7,"N",(EW82+EW83))</f>
        <v>N</v>
      </c>
    </row>
    <row r="85" spans="2:153" ht="15.75" x14ac:dyDescent="0.25">
      <c r="B85" s="45"/>
      <c r="C85" s="74"/>
      <c r="D85" s="74"/>
      <c r="E85" s="75"/>
      <c r="F85" s="72">
        <f>IF(F1&gt;'Вводные данные'!$F$7,"N",0)</f>
        <v>0</v>
      </c>
      <c r="G85" s="72">
        <f>IF(G1&gt;'Вводные данные'!$F$7,"N",0)</f>
        <v>0</v>
      </c>
      <c r="H85" s="72">
        <f>IF(H1&gt;'Вводные данные'!$F$7,"N",0)</f>
        <v>0</v>
      </c>
      <c r="I85" s="72">
        <f>IF(I1&gt;'Вводные данные'!$F$7,"N",0)</f>
        <v>0</v>
      </c>
      <c r="J85" s="72">
        <f>IF(J1&gt;'Вводные данные'!$F$7,"N",0)</f>
        <v>0</v>
      </c>
      <c r="K85" s="72">
        <f>IF(K1&gt;'Вводные данные'!$F$7,"N",0)</f>
        <v>0</v>
      </c>
      <c r="L85" s="72">
        <f>IF(L1&gt;'Вводные данные'!$F$7,"N",0)</f>
        <v>0</v>
      </c>
      <c r="M85" s="266">
        <f>IF(M1&gt;'Вводные данные'!$F$7,"N",0)</f>
        <v>0</v>
      </c>
      <c r="N85" s="266">
        <f>IF(N1&gt;'Вводные данные'!$F$7,"N",0)</f>
        <v>0</v>
      </c>
      <c r="O85" s="266">
        <f>IF(O1&gt;'Вводные данные'!$F$7,"N",0)</f>
        <v>0</v>
      </c>
      <c r="P85" s="266">
        <f>IF(P1&gt;'Вводные данные'!$F$7,"N",0)</f>
        <v>0</v>
      </c>
      <c r="Q85" s="266">
        <f>IF(Q1&gt;'Вводные данные'!$F$7,"N",0)</f>
        <v>0</v>
      </c>
      <c r="R85" s="266">
        <f>IF(R1&gt;'Вводные данные'!$F$7,"N",0)</f>
        <v>0</v>
      </c>
      <c r="S85" s="266">
        <f>IF(S1&gt;'Вводные данные'!$F$7,"N",0)</f>
        <v>0</v>
      </c>
      <c r="T85" s="266">
        <f>IF(T1&gt;'Вводные данные'!$F$7,"N",0)</f>
        <v>0</v>
      </c>
      <c r="U85" s="266">
        <f>IF(U1&gt;'Вводные данные'!$F$7,"N",0)</f>
        <v>0</v>
      </c>
      <c r="V85" s="266">
        <f>IF(V1&gt;'Вводные данные'!$F$7,"N",0)</f>
        <v>0</v>
      </c>
      <c r="W85" s="266">
        <f>IF(W1&gt;'Вводные данные'!$F$7,"N",0)</f>
        <v>0</v>
      </c>
      <c r="X85" s="266" t="str">
        <f>IF(X1&gt;'Вводные данные'!$F$7,"N",0)</f>
        <v>N</v>
      </c>
      <c r="Y85" s="266" t="str">
        <f>IF(Y1&gt;'Вводные данные'!$F$7,"N",0)</f>
        <v>N</v>
      </c>
      <c r="Z85" s="266" t="str">
        <f>IF(Z1&gt;'Вводные данные'!$F$7,"N",0)</f>
        <v>N</v>
      </c>
      <c r="AA85" s="266" t="str">
        <f>IF(AA1&gt;'Вводные данные'!$F$7,"N",0)</f>
        <v>N</v>
      </c>
      <c r="AB85" s="266" t="str">
        <f>IF(AB1&gt;'Вводные данные'!$F$7,"N",0)</f>
        <v>N</v>
      </c>
      <c r="AC85" s="266" t="str">
        <f>IF(AC1&gt;'Вводные данные'!$F$7,"N",0)</f>
        <v>N</v>
      </c>
      <c r="AD85" s="266" t="str">
        <f>IF(AD1&gt;'Вводные данные'!$F$7,"N",0)</f>
        <v>N</v>
      </c>
      <c r="AE85" s="266" t="str">
        <f>IF(AE1&gt;'Вводные данные'!$F$7,"N",0)</f>
        <v>N</v>
      </c>
      <c r="AF85" s="266" t="str">
        <f>IF(AF1&gt;'Вводные данные'!$F$7,"N",0)</f>
        <v>N</v>
      </c>
      <c r="AG85" s="266" t="str">
        <f>IF(AG1&gt;'Вводные данные'!$F$7,"N",0)</f>
        <v>N</v>
      </c>
      <c r="AH85" s="266" t="str">
        <f>IF(AH1&gt;'Вводные данные'!$F$7,"N",0)</f>
        <v>N</v>
      </c>
      <c r="AI85" s="266" t="str">
        <f>IF(AI1&gt;'Вводные данные'!$F$7,"N",0)</f>
        <v>N</v>
      </c>
      <c r="AJ85" s="266" t="str">
        <f>IF(AJ1&gt;'Вводные данные'!$F$7,"N",0)</f>
        <v>N</v>
      </c>
      <c r="AK85" s="266" t="str">
        <f>IF(AK1&gt;'Вводные данные'!$F$7,"N",0)</f>
        <v>N</v>
      </c>
      <c r="AL85" s="266" t="str">
        <f>IF(AL1&gt;'Вводные данные'!$F$7,"N",0)</f>
        <v>N</v>
      </c>
      <c r="AM85" s="266" t="str">
        <f>IF(AM1&gt;'Вводные данные'!$F$7,"N",0)</f>
        <v>N</v>
      </c>
      <c r="AN85" s="266" t="str">
        <f>IF(AN1&gt;'Вводные данные'!$F$7,"N",0)</f>
        <v>N</v>
      </c>
      <c r="AO85" s="266" t="str">
        <f>IF(AO1&gt;'Вводные данные'!$F$7,"N",0)</f>
        <v>N</v>
      </c>
      <c r="AP85" s="266" t="str">
        <f>IF(AP1&gt;'Вводные данные'!$F$7,"N",0)</f>
        <v>N</v>
      </c>
      <c r="AQ85" s="266" t="str">
        <f>IF(AQ1&gt;'Вводные данные'!$F$7,"N",0)</f>
        <v>N</v>
      </c>
      <c r="AR85" s="266" t="str">
        <f>IF(AR1&gt;'Вводные данные'!$F$7,"N",0)</f>
        <v>N</v>
      </c>
      <c r="AS85" s="266" t="str">
        <f>IF(AS1&gt;'Вводные данные'!$F$7,"N",0)</f>
        <v>N</v>
      </c>
      <c r="AT85" s="266" t="str">
        <f>IF(AT1&gt;'Вводные данные'!$F$7,"N",0)</f>
        <v>N</v>
      </c>
      <c r="AU85" s="266" t="str">
        <f>IF(AU1&gt;'Вводные данные'!$F$7,"N",0)</f>
        <v>N</v>
      </c>
      <c r="AV85" s="266" t="str">
        <f>IF(AV1&gt;'Вводные данные'!$F$7,"N",0)</f>
        <v>N</v>
      </c>
      <c r="AW85" s="266" t="str">
        <f>IF(AW1&gt;'Вводные данные'!$F$7,"N",0)</f>
        <v>N</v>
      </c>
      <c r="AX85" s="266" t="str">
        <f>IF(AX1&gt;'Вводные данные'!$F$7,"N",0)</f>
        <v>N</v>
      </c>
      <c r="AY85" s="266" t="str">
        <f>IF(AY1&gt;'Вводные данные'!$F$7,"N",0)</f>
        <v>N</v>
      </c>
      <c r="AZ85" s="266" t="str">
        <f>IF(AZ1&gt;'Вводные данные'!$F$7,"N",0)</f>
        <v>N</v>
      </c>
      <c r="BA85" s="266" t="str">
        <f>IF(BA1&gt;'Вводные данные'!$F$7,"N",0)</f>
        <v>N</v>
      </c>
      <c r="BB85" s="266" t="str">
        <f>IF(BB1&gt;'Вводные данные'!$F$7,"N",0)</f>
        <v>N</v>
      </c>
      <c r="BC85" s="266" t="str">
        <f>IF(BC1&gt;'Вводные данные'!$F$7,"N",0)</f>
        <v>N</v>
      </c>
      <c r="BD85" s="266" t="str">
        <f>IF(BD1&gt;'Вводные данные'!$F$7,"N",0)</f>
        <v>N</v>
      </c>
      <c r="BE85" s="266" t="str">
        <f>IF(BE1&gt;'Вводные данные'!$F$7,"N",0)</f>
        <v>N</v>
      </c>
      <c r="BF85" s="266" t="str">
        <f>IF(BF1&gt;'Вводные данные'!$F$7,"N",0)</f>
        <v>N</v>
      </c>
      <c r="BG85" s="266" t="str">
        <f>IF(BG1&gt;'Вводные данные'!$F$7,"N",0)</f>
        <v>N</v>
      </c>
      <c r="BH85" s="266" t="str">
        <f>IF(BH1&gt;'Вводные данные'!$F$7,"N",0)</f>
        <v>N</v>
      </c>
      <c r="BI85" s="266" t="str">
        <f>IF(BI1&gt;'Вводные данные'!$F$7,"N",0)</f>
        <v>N</v>
      </c>
      <c r="BJ85" s="266" t="str">
        <f>IF(BJ1&gt;'Вводные данные'!$F$7,"N",0)</f>
        <v>N</v>
      </c>
      <c r="BK85" s="266" t="str">
        <f>IF(BK1&gt;'Вводные данные'!$F$7,"N",0)</f>
        <v>N</v>
      </c>
      <c r="BL85" s="266" t="str">
        <f>IF(BL1&gt;'Вводные данные'!$F$7,"N",0)</f>
        <v>N</v>
      </c>
      <c r="BM85" s="266" t="str">
        <f>IF(BM1&gt;'Вводные данные'!$F$7,"N",0)</f>
        <v>N</v>
      </c>
      <c r="BN85" s="266" t="str">
        <f>IF(BN1&gt;'Вводные данные'!$F$7,"N",0)</f>
        <v>N</v>
      </c>
      <c r="BO85" s="266" t="str">
        <f>IF(BO1&gt;'Вводные данные'!$F$7,"N",0)</f>
        <v>N</v>
      </c>
      <c r="BP85" s="266" t="str">
        <f>IF(BP1&gt;'Вводные данные'!$F$7,"N",0)</f>
        <v>N</v>
      </c>
      <c r="BQ85" s="266" t="str">
        <f>IF(BQ1&gt;'Вводные данные'!$F$7,"N",0)</f>
        <v>N</v>
      </c>
      <c r="BR85" s="266" t="str">
        <f>IF(BR1&gt;'Вводные данные'!$F$7,"N",0)</f>
        <v>N</v>
      </c>
      <c r="BS85" s="266" t="str">
        <f>IF(BS1&gt;'Вводные данные'!$F$7,"N",0)</f>
        <v>N</v>
      </c>
      <c r="BT85" s="266" t="str">
        <f>IF(BT1&gt;'Вводные данные'!$F$7,"N",0)</f>
        <v>N</v>
      </c>
      <c r="BU85" s="266" t="str">
        <f>IF(BU1&gt;'Вводные данные'!$F$7,"N",0)</f>
        <v>N</v>
      </c>
      <c r="BV85" s="266" t="str">
        <f>IF(BV1&gt;'Вводные данные'!$F$7,"N",0)</f>
        <v>N</v>
      </c>
      <c r="BW85" s="266" t="str">
        <f>IF(BW1&gt;'Вводные данные'!$F$7,"N",0)</f>
        <v>N</v>
      </c>
      <c r="BX85" s="266" t="str">
        <f>IF(BX1&gt;'Вводные данные'!$F$7,"N",0)</f>
        <v>N</v>
      </c>
      <c r="BY85" s="266" t="str">
        <f>IF(BY1&gt;'Вводные данные'!$F$7,"N",0)</f>
        <v>N</v>
      </c>
      <c r="BZ85" s="266" t="str">
        <f>IF(BZ1&gt;'Вводные данные'!$F$7,"N",0)</f>
        <v>N</v>
      </c>
      <c r="CA85" s="266" t="str">
        <f>IF(CA1&gt;'Вводные данные'!$F$7,"N",0)</f>
        <v>N</v>
      </c>
      <c r="CB85" s="266" t="str">
        <f>IF(CB1&gt;'Вводные данные'!$F$7,"N",0)</f>
        <v>N</v>
      </c>
      <c r="CC85" s="266" t="str">
        <f>IF(CC1&gt;'Вводные данные'!$F$7,"N",0)</f>
        <v>N</v>
      </c>
      <c r="CD85" s="266" t="str">
        <f>IF(CD1&gt;'Вводные данные'!$F$7,"N",0)</f>
        <v>N</v>
      </c>
      <c r="CE85" s="266" t="str">
        <f>IF(CE1&gt;'Вводные данные'!$F$7,"N",0)</f>
        <v>N</v>
      </c>
      <c r="CF85" s="266" t="str">
        <f>IF(CF1&gt;'Вводные данные'!$F$7,"N",0)</f>
        <v>N</v>
      </c>
      <c r="CG85" s="266" t="str">
        <f>IF(CG1&gt;'Вводные данные'!$F$7,"N",0)</f>
        <v>N</v>
      </c>
      <c r="CH85" s="266" t="str">
        <f>IF(CH1&gt;'Вводные данные'!$F$7,"N",0)</f>
        <v>N</v>
      </c>
      <c r="CI85" s="266" t="str">
        <f>IF(CI1&gt;'Вводные данные'!$F$7,"N",0)</f>
        <v>N</v>
      </c>
      <c r="CJ85" s="266" t="str">
        <f>IF(CJ1&gt;'Вводные данные'!$F$7,"N",0)</f>
        <v>N</v>
      </c>
      <c r="CK85" s="266" t="str">
        <f>IF(CK1&gt;'Вводные данные'!$F$7,"N",0)</f>
        <v>N</v>
      </c>
      <c r="CL85" s="266" t="str">
        <f>IF(CL1&gt;'Вводные данные'!$F$7,"N",0)</f>
        <v>N</v>
      </c>
      <c r="CM85" s="266" t="str">
        <f>IF(CM1&gt;'Вводные данные'!$F$7,"N",0)</f>
        <v>N</v>
      </c>
      <c r="CN85" s="266" t="str">
        <f>IF(CN1&gt;'Вводные данные'!$F$7,"N",0)</f>
        <v>N</v>
      </c>
      <c r="CO85" s="266" t="str">
        <f>IF(CO1&gt;'Вводные данные'!$F$7,"N",0)</f>
        <v>N</v>
      </c>
      <c r="CP85" s="266" t="str">
        <f>IF(CP1&gt;'Вводные данные'!$F$7,"N",0)</f>
        <v>N</v>
      </c>
      <c r="CQ85" s="266" t="str">
        <f>IF(CQ1&gt;'Вводные данные'!$F$7,"N",0)</f>
        <v>N</v>
      </c>
      <c r="CR85" s="266" t="str">
        <f>IF(CR1&gt;'Вводные данные'!$F$7,"N",0)</f>
        <v>N</v>
      </c>
      <c r="CS85" s="266" t="str">
        <f>IF(CS1&gt;'Вводные данные'!$F$7,"N",0)</f>
        <v>N</v>
      </c>
      <c r="CT85" s="266" t="str">
        <f>IF(CT1&gt;'Вводные данные'!$F$7,"N",0)</f>
        <v>N</v>
      </c>
      <c r="CU85" s="266" t="str">
        <f>IF(CU1&gt;'Вводные данные'!$F$7,"N",0)</f>
        <v>N</v>
      </c>
      <c r="CV85" s="266" t="str">
        <f>IF(CV1&gt;'Вводные данные'!$F$7,"N",0)</f>
        <v>N</v>
      </c>
      <c r="CW85" s="266" t="str">
        <f>IF(CW1&gt;'Вводные данные'!$F$7,"N",0)</f>
        <v>N</v>
      </c>
      <c r="CX85" s="266" t="str">
        <f>IF(CX1&gt;'Вводные данные'!$F$7,"N",0)</f>
        <v>N</v>
      </c>
      <c r="CY85" s="266" t="str">
        <f>IF(CY1&gt;'Вводные данные'!$F$7,"N",0)</f>
        <v>N</v>
      </c>
      <c r="CZ85" s="266" t="str">
        <f>IF(CZ1&gt;'Вводные данные'!$F$7,"N",0)</f>
        <v>N</v>
      </c>
      <c r="DA85" s="266" t="str">
        <f>IF(DA1&gt;'Вводные данные'!$F$7,"N",0)</f>
        <v>N</v>
      </c>
      <c r="DB85" s="266" t="str">
        <f>IF(DB1&gt;'Вводные данные'!$F$7,"N",0)</f>
        <v>N</v>
      </c>
      <c r="DC85" s="266" t="str">
        <f>IF(DC1&gt;'Вводные данные'!$F$7,"N",0)</f>
        <v>N</v>
      </c>
      <c r="DD85" s="266" t="str">
        <f>IF(DD1&gt;'Вводные данные'!$F$7,"N",0)</f>
        <v>N</v>
      </c>
      <c r="DE85" s="266" t="str">
        <f>IF(DE1&gt;'Вводные данные'!$F$7,"N",0)</f>
        <v>N</v>
      </c>
      <c r="DF85" s="266" t="str">
        <f>IF(DF1&gt;'Вводные данные'!$F$7,"N",0)</f>
        <v>N</v>
      </c>
      <c r="DG85" s="266" t="str">
        <f>IF(DG1&gt;'Вводные данные'!$F$7,"N",0)</f>
        <v>N</v>
      </c>
      <c r="DH85" s="266" t="str">
        <f>IF(DH1&gt;'Вводные данные'!$F$7,"N",0)</f>
        <v>N</v>
      </c>
      <c r="DI85" s="266" t="str">
        <f>IF(DI1&gt;'Вводные данные'!$F$7,"N",0)</f>
        <v>N</v>
      </c>
      <c r="DJ85" s="266" t="str">
        <f>IF(DJ1&gt;'Вводные данные'!$F$7,"N",0)</f>
        <v>N</v>
      </c>
      <c r="DK85" s="266" t="str">
        <f>IF(DK1&gt;'Вводные данные'!$F$7,"N",0)</f>
        <v>N</v>
      </c>
      <c r="DL85" s="266" t="str">
        <f>IF(DL1&gt;'Вводные данные'!$F$7,"N",0)</f>
        <v>N</v>
      </c>
      <c r="DM85" s="266" t="str">
        <f>IF(DM1&gt;'Вводные данные'!$F$7,"N",0)</f>
        <v>N</v>
      </c>
      <c r="DN85" s="266" t="str">
        <f>IF(DN1&gt;'Вводные данные'!$F$7,"N",0)</f>
        <v>N</v>
      </c>
      <c r="DO85" s="266" t="str">
        <f>IF(DO1&gt;'Вводные данные'!$F$7,"N",0)</f>
        <v>N</v>
      </c>
      <c r="DP85" s="266" t="str">
        <f>IF(DP1&gt;'Вводные данные'!$F$7,"N",0)</f>
        <v>N</v>
      </c>
      <c r="DQ85" s="266" t="str">
        <f>IF(DQ1&gt;'Вводные данные'!$F$7,"N",0)</f>
        <v>N</v>
      </c>
      <c r="DR85" s="266" t="str">
        <f>IF(DR1&gt;'Вводные данные'!$F$7,"N",0)</f>
        <v>N</v>
      </c>
      <c r="DS85" s="266" t="str">
        <f>IF(DS1&gt;'Вводные данные'!$F$7,"N",0)</f>
        <v>N</v>
      </c>
      <c r="DT85" s="266" t="str">
        <f>IF(DT1&gt;'Вводные данные'!$F$7,"N",0)</f>
        <v>N</v>
      </c>
      <c r="DU85" s="266" t="str">
        <f>IF(DU1&gt;'Вводные данные'!$F$7,"N",0)</f>
        <v>N</v>
      </c>
      <c r="DV85" s="266" t="str">
        <f>IF(DV1&gt;'Вводные данные'!$F$7,"N",0)</f>
        <v>N</v>
      </c>
      <c r="DW85" s="266" t="str">
        <f>IF(DW1&gt;'Вводные данные'!$F$7,"N",0)</f>
        <v>N</v>
      </c>
      <c r="DX85" s="266" t="str">
        <f>IF(DX1&gt;'Вводные данные'!$F$7,"N",0)</f>
        <v>N</v>
      </c>
      <c r="DY85" s="266" t="str">
        <f>IF(DY1&gt;'Вводные данные'!$F$7,"N",0)</f>
        <v>N</v>
      </c>
      <c r="DZ85" s="266" t="str">
        <f>IF(DZ1&gt;'Вводные данные'!$F$7,"N",0)</f>
        <v>N</v>
      </c>
      <c r="EA85" s="266" t="str">
        <f>IF(EA1&gt;'Вводные данные'!$F$7,"N",0)</f>
        <v>N</v>
      </c>
      <c r="EB85" s="266" t="str">
        <f>IF(EB1&gt;'Вводные данные'!$F$7,"N",0)</f>
        <v>N</v>
      </c>
      <c r="EC85" s="266" t="str">
        <f>IF(EC1&gt;'Вводные данные'!$F$7,"N",0)</f>
        <v>N</v>
      </c>
      <c r="ED85" s="266" t="str">
        <f>IF(ED1&gt;'Вводные данные'!$F$7,"N",0)</f>
        <v>N</v>
      </c>
      <c r="EE85" s="266" t="str">
        <f>IF(EE1&gt;'Вводные данные'!$F$7,"N",0)</f>
        <v>N</v>
      </c>
      <c r="EF85" s="266" t="str">
        <f>IF(EF1&gt;'Вводные данные'!$F$7,"N",0)</f>
        <v>N</v>
      </c>
      <c r="EG85" s="266" t="str">
        <f>IF(EG1&gt;'Вводные данные'!$F$7,"N",0)</f>
        <v>N</v>
      </c>
      <c r="EH85" s="266" t="str">
        <f>IF(EH1&gt;'Вводные данные'!$F$7,"N",0)</f>
        <v>N</v>
      </c>
      <c r="EI85" s="266" t="str">
        <f>IF(EI1&gt;'Вводные данные'!$F$7,"N",0)</f>
        <v>N</v>
      </c>
      <c r="EJ85" s="266" t="str">
        <f>IF(EJ1&gt;'Вводные данные'!$F$7,"N",0)</f>
        <v>N</v>
      </c>
      <c r="EK85" s="266" t="str">
        <f>IF(EK1&gt;'Вводные данные'!$F$7,"N",0)</f>
        <v>N</v>
      </c>
      <c r="EL85" s="266" t="str">
        <f>IF(EL1&gt;'Вводные данные'!$F$7,"N",0)</f>
        <v>N</v>
      </c>
      <c r="EM85" s="266" t="str">
        <f>IF(EM1&gt;'Вводные данные'!$F$7,"N",0)</f>
        <v>N</v>
      </c>
      <c r="EN85" s="266" t="str">
        <f>IF(EN1&gt;'Вводные данные'!$F$7,"N",0)</f>
        <v>N</v>
      </c>
      <c r="EO85" s="266" t="str">
        <f>IF(EO1&gt;'Вводные данные'!$F$7,"N",0)</f>
        <v>N</v>
      </c>
      <c r="EP85" s="266" t="str">
        <f>IF(EP1&gt;'Вводные данные'!$F$7,"N",0)</f>
        <v>N</v>
      </c>
      <c r="EQ85" s="266" t="str">
        <f>IF(EQ1&gt;'Вводные данные'!$F$7,"N",0)</f>
        <v>N</v>
      </c>
      <c r="ER85" s="266" t="str">
        <f>IF(ER1&gt;'Вводные данные'!$F$7,"N",0)</f>
        <v>N</v>
      </c>
      <c r="ES85" s="266" t="str">
        <f>IF(ES1&gt;'Вводные данные'!$F$7,"N",0)</f>
        <v>N</v>
      </c>
      <c r="ET85" s="266" t="str">
        <f>IF(ET1&gt;'Вводные данные'!$F$7,"N",0)</f>
        <v>N</v>
      </c>
      <c r="EU85" s="266" t="str">
        <f>IF(EU1&gt;'Вводные данные'!$F$7,"N",0)</f>
        <v>N</v>
      </c>
      <c r="EV85" s="266" t="str">
        <f>IF(EV1&gt;'Вводные данные'!$F$7,"N",0)</f>
        <v>N</v>
      </c>
      <c r="EW85" s="266" t="str">
        <f>IF(EW1&gt;'Вводные данные'!$F$7,"N",0)</f>
        <v>N</v>
      </c>
    </row>
    <row r="86" spans="2:153" ht="16.5" hidden="1" thickBot="1" x14ac:dyDescent="0.3">
      <c r="B86" s="76" t="s">
        <v>299</v>
      </c>
      <c r="C86" s="77"/>
      <c r="D86" s="77">
        <f>'Вводные данные'!F9</f>
        <v>0.18</v>
      </c>
      <c r="F86" s="72">
        <f>IF(F1&gt;'Вводные данные'!$F$7,"N",0)</f>
        <v>0</v>
      </c>
      <c r="G86" s="72">
        <f>IF(G1&gt;'Вводные данные'!$F$7,"N",0)</f>
        <v>0</v>
      </c>
      <c r="H86" s="72">
        <f>IF(H1&gt;'Вводные данные'!$F$7,"N",0)</f>
        <v>0</v>
      </c>
      <c r="I86" s="72">
        <f>IF(I1&gt;'Вводные данные'!$F$7,"N",0)</f>
        <v>0</v>
      </c>
      <c r="J86" s="72">
        <f>IF(J1&gt;'Вводные данные'!$F$7,"N",0)</f>
        <v>0</v>
      </c>
      <c r="K86" s="72">
        <f>IF(K1&gt;'Вводные данные'!$F$7,"N",0)</f>
        <v>0</v>
      </c>
      <c r="L86" s="72">
        <f>IF(L1&gt;'Вводные данные'!$F$7,"N",0)</f>
        <v>0</v>
      </c>
      <c r="M86" s="259">
        <f>IF(M1&gt;'Вводные данные'!$F$7,"N",0)</f>
        <v>0</v>
      </c>
      <c r="N86" s="259">
        <f>IF(N1&gt;'Вводные данные'!$F$7,"N",0)</f>
        <v>0</v>
      </c>
      <c r="O86" s="259">
        <f>IF(O1&gt;'Вводные данные'!$F$7,"N",0)</f>
        <v>0</v>
      </c>
      <c r="P86" s="259">
        <f>IF(P1&gt;'Вводные данные'!$F$7,"N",0)</f>
        <v>0</v>
      </c>
      <c r="Q86" s="259">
        <f>IF(Q1&gt;'Вводные данные'!$F$7,"N",0)</f>
        <v>0</v>
      </c>
      <c r="R86" s="259">
        <f>IF(R1&gt;'Вводные данные'!$F$7,"N",0)</f>
        <v>0</v>
      </c>
      <c r="S86" s="259">
        <f>IF(S1&gt;'Вводные данные'!$F$7,"N",0)</f>
        <v>0</v>
      </c>
      <c r="T86" s="259">
        <f>IF(T1&gt;'Вводные данные'!$F$7,"N",0)</f>
        <v>0</v>
      </c>
      <c r="U86" s="259">
        <f>IF(U1&gt;'Вводные данные'!$F$7,"N",0)</f>
        <v>0</v>
      </c>
      <c r="V86" s="259">
        <f>IF(V1&gt;'Вводные данные'!$F$7,"N",0)</f>
        <v>0</v>
      </c>
      <c r="W86" s="259">
        <f>IF(W1&gt;'Вводные данные'!$F$7,"N",0)</f>
        <v>0</v>
      </c>
      <c r="X86" s="259" t="str">
        <f>IF(X1&gt;'Вводные данные'!$F$7,"N",0)</f>
        <v>N</v>
      </c>
      <c r="Y86" s="259" t="str">
        <f>IF(Y1&gt;'Вводные данные'!$F$7,"N",0)</f>
        <v>N</v>
      </c>
      <c r="Z86" s="259" t="str">
        <f>IF(Z1&gt;'Вводные данные'!$F$7,"N",0)</f>
        <v>N</v>
      </c>
      <c r="AA86" s="259" t="str">
        <f>IF(AA1&gt;'Вводные данные'!$F$7,"N",0)</f>
        <v>N</v>
      </c>
      <c r="AB86" s="259" t="str">
        <f>IF(AB1&gt;'Вводные данные'!$F$7,"N",0)</f>
        <v>N</v>
      </c>
      <c r="AC86" s="259" t="str">
        <f>IF(AC1&gt;'Вводные данные'!$F$7,"N",0)</f>
        <v>N</v>
      </c>
      <c r="AD86" s="259" t="str">
        <f>IF(AD1&gt;'Вводные данные'!$F$7,"N",0)</f>
        <v>N</v>
      </c>
      <c r="AE86" s="259" t="str">
        <f>IF(AE1&gt;'Вводные данные'!$F$7,"N",0)</f>
        <v>N</v>
      </c>
      <c r="AF86" s="259" t="str">
        <f>IF(AF1&gt;'Вводные данные'!$F$7,"N",0)</f>
        <v>N</v>
      </c>
      <c r="AG86" s="259" t="str">
        <f>IF(AG1&gt;'Вводные данные'!$F$7,"N",0)</f>
        <v>N</v>
      </c>
      <c r="AH86" s="259" t="str">
        <f>IF(AH1&gt;'Вводные данные'!$F$7,"N",0)</f>
        <v>N</v>
      </c>
      <c r="AI86" s="259" t="str">
        <f>IF(AI1&gt;'Вводные данные'!$F$7,"N",0)</f>
        <v>N</v>
      </c>
      <c r="AJ86" s="259" t="str">
        <f>IF(AJ1&gt;'Вводные данные'!$F$7,"N",0)</f>
        <v>N</v>
      </c>
      <c r="AK86" s="259" t="str">
        <f>IF(AK1&gt;'Вводные данные'!$F$7,"N",0)</f>
        <v>N</v>
      </c>
      <c r="AL86" s="259" t="str">
        <f>IF(AL1&gt;'Вводные данные'!$F$7,"N",0)</f>
        <v>N</v>
      </c>
      <c r="AM86" s="259" t="str">
        <f>IF(AM1&gt;'Вводные данные'!$F$7,"N",0)</f>
        <v>N</v>
      </c>
      <c r="AN86" s="259" t="str">
        <f>IF(AN1&gt;'Вводные данные'!$F$7,"N",0)</f>
        <v>N</v>
      </c>
      <c r="AO86" s="259" t="str">
        <f>IF(AO1&gt;'Вводные данные'!$F$7,"N",0)</f>
        <v>N</v>
      </c>
      <c r="AP86" s="259" t="str">
        <f>IF(AP1&gt;'Вводные данные'!$F$7,"N",0)</f>
        <v>N</v>
      </c>
      <c r="AQ86" s="259" t="str">
        <f>IF(AQ1&gt;'Вводные данные'!$F$7,"N",0)</f>
        <v>N</v>
      </c>
      <c r="AR86" s="259" t="str">
        <f>IF(AR1&gt;'Вводные данные'!$F$7,"N",0)</f>
        <v>N</v>
      </c>
      <c r="AS86" s="259" t="str">
        <f>IF(AS1&gt;'Вводные данные'!$F$7,"N",0)</f>
        <v>N</v>
      </c>
      <c r="AT86" s="259" t="str">
        <f>IF(AT1&gt;'Вводные данные'!$F$7,"N",0)</f>
        <v>N</v>
      </c>
      <c r="AU86" s="259" t="str">
        <f>IF(AU1&gt;'Вводные данные'!$F$7,"N",0)</f>
        <v>N</v>
      </c>
      <c r="AV86" s="259" t="str">
        <f>IF(AV1&gt;'Вводные данные'!$F$7,"N",0)</f>
        <v>N</v>
      </c>
      <c r="AW86" s="259" t="str">
        <f>IF(AW1&gt;'Вводные данные'!$F$7,"N",0)</f>
        <v>N</v>
      </c>
      <c r="AX86" s="259" t="str">
        <f>IF(AX1&gt;'Вводные данные'!$F$7,"N",0)</f>
        <v>N</v>
      </c>
      <c r="AY86" s="259" t="str">
        <f>IF(AY1&gt;'Вводные данные'!$F$7,"N",0)</f>
        <v>N</v>
      </c>
      <c r="AZ86" s="259" t="str">
        <f>IF(AZ1&gt;'Вводные данные'!$F$7,"N",0)</f>
        <v>N</v>
      </c>
      <c r="BA86" s="259" t="str">
        <f>IF(BA1&gt;'Вводные данные'!$F$7,"N",0)</f>
        <v>N</v>
      </c>
      <c r="BB86" s="259" t="str">
        <f>IF(BB1&gt;'Вводные данные'!$F$7,"N",0)</f>
        <v>N</v>
      </c>
      <c r="BC86" s="259" t="str">
        <f>IF(BC1&gt;'Вводные данные'!$F$7,"N",0)</f>
        <v>N</v>
      </c>
      <c r="BD86" s="259" t="str">
        <f>IF(BD1&gt;'Вводные данные'!$F$7,"N",0)</f>
        <v>N</v>
      </c>
      <c r="BE86" s="259" t="str">
        <f>IF(BE1&gt;'Вводные данные'!$F$7,"N",0)</f>
        <v>N</v>
      </c>
      <c r="BF86" s="259" t="str">
        <f>IF(BF1&gt;'Вводные данные'!$F$7,"N",0)</f>
        <v>N</v>
      </c>
      <c r="BG86" s="259" t="str">
        <f>IF(BG1&gt;'Вводные данные'!$F$7,"N",0)</f>
        <v>N</v>
      </c>
      <c r="BH86" s="259" t="str">
        <f>IF(BH1&gt;'Вводные данные'!$F$7,"N",0)</f>
        <v>N</v>
      </c>
      <c r="BI86" s="259" t="str">
        <f>IF(BI1&gt;'Вводные данные'!$F$7,"N",0)</f>
        <v>N</v>
      </c>
      <c r="BJ86" s="259" t="str">
        <f>IF(BJ1&gt;'Вводные данные'!$F$7,"N",0)</f>
        <v>N</v>
      </c>
      <c r="BK86" s="259" t="str">
        <f>IF(BK1&gt;'Вводные данные'!$F$7,"N",0)</f>
        <v>N</v>
      </c>
      <c r="BL86" s="259" t="str">
        <f>IF(BL1&gt;'Вводные данные'!$F$7,"N",0)</f>
        <v>N</v>
      </c>
      <c r="BM86" s="259" t="str">
        <f>IF(BM1&gt;'Вводные данные'!$F$7,"N",0)</f>
        <v>N</v>
      </c>
      <c r="BN86" s="259" t="str">
        <f>IF(BN1&gt;'Вводные данные'!$F$7,"N",0)</f>
        <v>N</v>
      </c>
      <c r="BO86" s="259" t="str">
        <f>IF(BO1&gt;'Вводные данные'!$F$7,"N",0)</f>
        <v>N</v>
      </c>
      <c r="BP86" s="259" t="str">
        <f>IF(BP1&gt;'Вводные данные'!$F$7,"N",0)</f>
        <v>N</v>
      </c>
      <c r="BQ86" s="259" t="str">
        <f>IF(BQ1&gt;'Вводные данные'!$F$7,"N",0)</f>
        <v>N</v>
      </c>
      <c r="BR86" s="259" t="str">
        <f>IF(BR1&gt;'Вводные данные'!$F$7,"N",0)</f>
        <v>N</v>
      </c>
      <c r="BS86" s="259" t="str">
        <f>IF(BS1&gt;'Вводные данные'!$F$7,"N",0)</f>
        <v>N</v>
      </c>
      <c r="BT86" s="259" t="str">
        <f>IF(BT1&gt;'Вводные данные'!$F$7,"N",0)</f>
        <v>N</v>
      </c>
      <c r="BU86" s="259" t="str">
        <f>IF(BU1&gt;'Вводные данные'!$F$7,"N",0)</f>
        <v>N</v>
      </c>
      <c r="BV86" s="259" t="str">
        <f>IF(BV1&gt;'Вводные данные'!$F$7,"N",0)</f>
        <v>N</v>
      </c>
      <c r="BW86" s="259" t="str">
        <f>IF(BW1&gt;'Вводные данные'!$F$7,"N",0)</f>
        <v>N</v>
      </c>
      <c r="BX86" s="259" t="str">
        <f>IF(BX1&gt;'Вводные данные'!$F$7,"N",0)</f>
        <v>N</v>
      </c>
      <c r="BY86" s="259" t="str">
        <f>IF(BY1&gt;'Вводные данные'!$F$7,"N",0)</f>
        <v>N</v>
      </c>
      <c r="BZ86" s="259" t="str">
        <f>IF(BZ1&gt;'Вводные данные'!$F$7,"N",0)</f>
        <v>N</v>
      </c>
      <c r="CA86" s="259" t="str">
        <f>IF(CA1&gt;'Вводные данные'!$F$7,"N",0)</f>
        <v>N</v>
      </c>
      <c r="CB86" s="259" t="str">
        <f>IF(CB1&gt;'Вводные данные'!$F$7,"N",0)</f>
        <v>N</v>
      </c>
      <c r="CC86" s="259" t="str">
        <f>IF(CC1&gt;'Вводные данные'!$F$7,"N",0)</f>
        <v>N</v>
      </c>
      <c r="CD86" s="259" t="str">
        <f>IF(CD1&gt;'Вводные данные'!$F$7,"N",0)</f>
        <v>N</v>
      </c>
      <c r="CE86" s="259" t="str">
        <f>IF(CE1&gt;'Вводные данные'!$F$7,"N",0)</f>
        <v>N</v>
      </c>
      <c r="CF86" s="259" t="str">
        <f>IF(CF1&gt;'Вводные данные'!$F$7,"N",0)</f>
        <v>N</v>
      </c>
      <c r="CG86" s="259" t="str">
        <f>IF(CG1&gt;'Вводные данные'!$F$7,"N",0)</f>
        <v>N</v>
      </c>
      <c r="CH86" s="259" t="str">
        <f>IF(CH1&gt;'Вводные данные'!$F$7,"N",0)</f>
        <v>N</v>
      </c>
      <c r="CI86" s="259" t="str">
        <f>IF(CI1&gt;'Вводные данные'!$F$7,"N",0)</f>
        <v>N</v>
      </c>
      <c r="CJ86" s="259" t="str">
        <f>IF(CJ1&gt;'Вводные данные'!$F$7,"N",0)</f>
        <v>N</v>
      </c>
      <c r="CK86" s="259" t="str">
        <f>IF(CK1&gt;'Вводные данные'!$F$7,"N",0)</f>
        <v>N</v>
      </c>
      <c r="CL86" s="259" t="str">
        <f>IF(CL1&gt;'Вводные данные'!$F$7,"N",0)</f>
        <v>N</v>
      </c>
      <c r="CM86" s="259" t="str">
        <f>IF(CM1&gt;'Вводные данные'!$F$7,"N",0)</f>
        <v>N</v>
      </c>
      <c r="CN86" s="259" t="str">
        <f>IF(CN1&gt;'Вводные данные'!$F$7,"N",0)</f>
        <v>N</v>
      </c>
      <c r="CO86" s="259" t="str">
        <f>IF(CO1&gt;'Вводные данные'!$F$7,"N",0)</f>
        <v>N</v>
      </c>
      <c r="CP86" s="259" t="str">
        <f>IF(CP1&gt;'Вводные данные'!$F$7,"N",0)</f>
        <v>N</v>
      </c>
      <c r="CQ86" s="259" t="str">
        <f>IF(CQ1&gt;'Вводные данные'!$F$7,"N",0)</f>
        <v>N</v>
      </c>
      <c r="CR86" s="259" t="str">
        <f>IF(CR1&gt;'Вводные данные'!$F$7,"N",0)</f>
        <v>N</v>
      </c>
      <c r="CS86" s="259" t="str">
        <f>IF(CS1&gt;'Вводные данные'!$F$7,"N",0)</f>
        <v>N</v>
      </c>
      <c r="CT86" s="259" t="str">
        <f>IF(CT1&gt;'Вводные данные'!$F$7,"N",0)</f>
        <v>N</v>
      </c>
      <c r="CU86" s="259" t="str">
        <f>IF(CU1&gt;'Вводные данные'!$F$7,"N",0)</f>
        <v>N</v>
      </c>
      <c r="CV86" s="259" t="str">
        <f>IF(CV1&gt;'Вводные данные'!$F$7,"N",0)</f>
        <v>N</v>
      </c>
      <c r="CW86" s="259" t="str">
        <f>IF(CW1&gt;'Вводные данные'!$F$7,"N",0)</f>
        <v>N</v>
      </c>
      <c r="CX86" s="259" t="str">
        <f>IF(CX1&gt;'Вводные данные'!$F$7,"N",0)</f>
        <v>N</v>
      </c>
      <c r="CY86" s="259" t="str">
        <f>IF(CY1&gt;'Вводные данные'!$F$7,"N",0)</f>
        <v>N</v>
      </c>
      <c r="CZ86" s="259" t="str">
        <f>IF(CZ1&gt;'Вводные данные'!$F$7,"N",0)</f>
        <v>N</v>
      </c>
      <c r="DA86" s="259" t="str">
        <f>IF(DA1&gt;'Вводные данные'!$F$7,"N",0)</f>
        <v>N</v>
      </c>
      <c r="DB86" s="259" t="str">
        <f>IF(DB1&gt;'Вводные данные'!$F$7,"N",0)</f>
        <v>N</v>
      </c>
      <c r="DC86" s="259" t="str">
        <f>IF(DC1&gt;'Вводные данные'!$F$7,"N",0)</f>
        <v>N</v>
      </c>
      <c r="DD86" s="259" t="str">
        <f>IF(DD1&gt;'Вводные данные'!$F$7,"N",0)</f>
        <v>N</v>
      </c>
      <c r="DE86" s="259" t="str">
        <f>IF(DE1&gt;'Вводные данные'!$F$7,"N",0)</f>
        <v>N</v>
      </c>
      <c r="DF86" s="259" t="str">
        <f>IF(DF1&gt;'Вводные данные'!$F$7,"N",0)</f>
        <v>N</v>
      </c>
      <c r="DG86" s="259" t="str">
        <f>IF(DG1&gt;'Вводные данные'!$F$7,"N",0)</f>
        <v>N</v>
      </c>
      <c r="DH86" s="259" t="str">
        <f>IF(DH1&gt;'Вводные данные'!$F$7,"N",0)</f>
        <v>N</v>
      </c>
      <c r="DI86" s="259" t="str">
        <f>IF(DI1&gt;'Вводные данные'!$F$7,"N",0)</f>
        <v>N</v>
      </c>
      <c r="DJ86" s="259" t="str">
        <f>IF(DJ1&gt;'Вводные данные'!$F$7,"N",0)</f>
        <v>N</v>
      </c>
      <c r="DK86" s="259" t="str">
        <f>IF(DK1&gt;'Вводные данные'!$F$7,"N",0)</f>
        <v>N</v>
      </c>
      <c r="DL86" s="259" t="str">
        <f>IF(DL1&gt;'Вводные данные'!$F$7,"N",0)</f>
        <v>N</v>
      </c>
      <c r="DM86" s="259" t="str">
        <f>IF(DM1&gt;'Вводные данные'!$F$7,"N",0)</f>
        <v>N</v>
      </c>
      <c r="DN86" s="259" t="str">
        <f>IF(DN1&gt;'Вводные данные'!$F$7,"N",0)</f>
        <v>N</v>
      </c>
      <c r="DO86" s="259" t="str">
        <f>IF(DO1&gt;'Вводные данные'!$F$7,"N",0)</f>
        <v>N</v>
      </c>
      <c r="DP86" s="259" t="str">
        <f>IF(DP1&gt;'Вводные данные'!$F$7,"N",0)</f>
        <v>N</v>
      </c>
      <c r="DQ86" s="259" t="str">
        <f>IF(DQ1&gt;'Вводные данные'!$F$7,"N",0)</f>
        <v>N</v>
      </c>
      <c r="DR86" s="259" t="str">
        <f>IF(DR1&gt;'Вводные данные'!$F$7,"N",0)</f>
        <v>N</v>
      </c>
      <c r="DS86" s="259" t="str">
        <f>IF(DS1&gt;'Вводные данные'!$F$7,"N",0)</f>
        <v>N</v>
      </c>
      <c r="DT86" s="259" t="str">
        <f>IF(DT1&gt;'Вводные данные'!$F$7,"N",0)</f>
        <v>N</v>
      </c>
      <c r="DU86" s="259" t="str">
        <f>IF(DU1&gt;'Вводные данные'!$F$7,"N",0)</f>
        <v>N</v>
      </c>
      <c r="DV86" s="259" t="str">
        <f>IF(DV1&gt;'Вводные данные'!$F$7,"N",0)</f>
        <v>N</v>
      </c>
      <c r="DW86" s="259" t="str">
        <f>IF(DW1&gt;'Вводные данные'!$F$7,"N",0)</f>
        <v>N</v>
      </c>
      <c r="DX86" s="259" t="str">
        <f>IF(DX1&gt;'Вводные данные'!$F$7,"N",0)</f>
        <v>N</v>
      </c>
      <c r="DY86" s="259" t="str">
        <f>IF(DY1&gt;'Вводные данные'!$F$7,"N",0)</f>
        <v>N</v>
      </c>
      <c r="DZ86" s="259" t="str">
        <f>IF(DZ1&gt;'Вводные данные'!$F$7,"N",0)</f>
        <v>N</v>
      </c>
      <c r="EA86" s="259" t="str">
        <f>IF(EA1&gt;'Вводные данные'!$F$7,"N",0)</f>
        <v>N</v>
      </c>
      <c r="EB86" s="259" t="str">
        <f>IF(EB1&gt;'Вводные данные'!$F$7,"N",0)</f>
        <v>N</v>
      </c>
      <c r="EC86" s="259" t="str">
        <f>IF(EC1&gt;'Вводные данные'!$F$7,"N",0)</f>
        <v>N</v>
      </c>
      <c r="ED86" s="259" t="str">
        <f>IF(ED1&gt;'Вводные данные'!$F$7,"N",0)</f>
        <v>N</v>
      </c>
      <c r="EE86" s="259" t="str">
        <f>IF(EE1&gt;'Вводные данные'!$F$7,"N",0)</f>
        <v>N</v>
      </c>
      <c r="EF86" s="259" t="str">
        <f>IF(EF1&gt;'Вводные данные'!$F$7,"N",0)</f>
        <v>N</v>
      </c>
      <c r="EG86" s="259" t="str">
        <f>IF(EG1&gt;'Вводные данные'!$F$7,"N",0)</f>
        <v>N</v>
      </c>
      <c r="EH86" s="259" t="str">
        <f>IF(EH1&gt;'Вводные данные'!$F$7,"N",0)</f>
        <v>N</v>
      </c>
      <c r="EI86" s="259" t="str">
        <f>IF(EI1&gt;'Вводные данные'!$F$7,"N",0)</f>
        <v>N</v>
      </c>
      <c r="EJ86" s="259" t="str">
        <f>IF(EJ1&gt;'Вводные данные'!$F$7,"N",0)</f>
        <v>N</v>
      </c>
      <c r="EK86" s="259" t="str">
        <f>IF(EK1&gt;'Вводные данные'!$F$7,"N",0)</f>
        <v>N</v>
      </c>
      <c r="EL86" s="259" t="str">
        <f>IF(EL1&gt;'Вводные данные'!$F$7,"N",0)</f>
        <v>N</v>
      </c>
      <c r="EM86" s="259" t="str">
        <f>IF(EM1&gt;'Вводные данные'!$F$7,"N",0)</f>
        <v>N</v>
      </c>
      <c r="EN86" s="259" t="str">
        <f>IF(EN1&gt;'Вводные данные'!$F$7,"N",0)</f>
        <v>N</v>
      </c>
      <c r="EO86" s="259" t="str">
        <f>IF(EO1&gt;'Вводные данные'!$F$7,"N",0)</f>
        <v>N</v>
      </c>
      <c r="EP86" s="259" t="str">
        <f>IF(EP1&gt;'Вводные данные'!$F$7,"N",0)</f>
        <v>N</v>
      </c>
      <c r="EQ86" s="259" t="str">
        <f>IF(EQ1&gt;'Вводные данные'!$F$7,"N",0)</f>
        <v>N</v>
      </c>
      <c r="ER86" s="259" t="str">
        <f>IF(ER1&gt;'Вводные данные'!$F$7,"N",0)</f>
        <v>N</v>
      </c>
      <c r="ES86" s="259" t="str">
        <f>IF(ES1&gt;'Вводные данные'!$F$7,"N",0)</f>
        <v>N</v>
      </c>
      <c r="ET86" s="259" t="str">
        <f>IF(ET1&gt;'Вводные данные'!$F$7,"N",0)</f>
        <v>N</v>
      </c>
      <c r="EU86" s="259" t="str">
        <f>IF(EU1&gt;'Вводные данные'!$F$7,"N",0)</f>
        <v>N</v>
      </c>
      <c r="EV86" s="259" t="str">
        <f>IF(EV1&gt;'Вводные данные'!$F$7,"N",0)</f>
        <v>N</v>
      </c>
      <c r="EW86" s="259" t="str">
        <f>IF(EW1&gt;'Вводные данные'!$F$7,"N",0)</f>
        <v>N</v>
      </c>
    </row>
    <row r="87" spans="2:153" ht="16.5" hidden="1" thickBot="1" x14ac:dyDescent="0.3">
      <c r="B87" s="45" t="s">
        <v>298</v>
      </c>
      <c r="C87" s="45"/>
      <c r="D87" s="45"/>
      <c r="E87" s="72">
        <f>IF(E1&gt;'Вводные данные'!$F$7,"N",0)</f>
        <v>0</v>
      </c>
      <c r="F87" s="72">
        <f>IF(F1&gt;'Вводные данные'!$F$7,"N",0)</f>
        <v>0</v>
      </c>
      <c r="G87" s="72">
        <f>IF(G1&gt;'Вводные данные'!$F$7,"N",0)</f>
        <v>0</v>
      </c>
      <c r="H87" s="72">
        <f>IF(H1&gt;'Вводные данные'!$F$7,"N",0)</f>
        <v>0</v>
      </c>
      <c r="I87" s="72">
        <f>IF(I1&gt;'Вводные данные'!$F$7,"N",0)</f>
        <v>0</v>
      </c>
      <c r="J87" s="72">
        <f>IF(J1&gt;'Вводные данные'!$F$7,"N",0)</f>
        <v>0</v>
      </c>
      <c r="K87" s="72">
        <f>IF(K1&gt;'Вводные данные'!$F$7,"N",0)</f>
        <v>0</v>
      </c>
      <c r="L87" s="72">
        <f>IF(L1&gt;'Вводные данные'!$F$7,"N",0)</f>
        <v>0</v>
      </c>
      <c r="M87" s="259">
        <f>IF(M1&gt;'Вводные данные'!$F$7,"N",0)</f>
        <v>0</v>
      </c>
      <c r="N87" s="259">
        <f>IF(N1&gt;'Вводные данные'!$F$7,"N",0)</f>
        <v>0</v>
      </c>
      <c r="O87" s="259">
        <f>IF(O1&gt;'Вводные данные'!$F$7,"N",0)</f>
        <v>0</v>
      </c>
      <c r="P87" s="259">
        <f>IF(P1&gt;'Вводные данные'!$F$7,"N",0)</f>
        <v>0</v>
      </c>
      <c r="Q87" s="259">
        <f>IF(Q1&gt;'Вводные данные'!$F$7,"N",0)</f>
        <v>0</v>
      </c>
      <c r="R87" s="259">
        <f>IF(R1&gt;'Вводные данные'!$F$7,"N",0)</f>
        <v>0</v>
      </c>
      <c r="S87" s="259">
        <f>IF(S1&gt;'Вводные данные'!$F$7,"N",0)</f>
        <v>0</v>
      </c>
      <c r="T87" s="259">
        <f>IF(T1&gt;'Вводные данные'!$F$7,"N",0)</f>
        <v>0</v>
      </c>
      <c r="U87" s="259">
        <f>IF(U1&gt;'Вводные данные'!$F$7,"N",0)</f>
        <v>0</v>
      </c>
      <c r="V87" s="259">
        <f>IF(V1&gt;'Вводные данные'!$F$7,"N",0)</f>
        <v>0</v>
      </c>
      <c r="W87" s="259">
        <f>IF(W1&gt;'Вводные данные'!$F$7,"N",0)</f>
        <v>0</v>
      </c>
      <c r="X87" s="259" t="str">
        <f>IF(X1&gt;'Вводные данные'!$F$7,"N",0)</f>
        <v>N</v>
      </c>
      <c r="Y87" s="259" t="str">
        <f>IF(Y1&gt;'Вводные данные'!$F$7,"N",0)</f>
        <v>N</v>
      </c>
      <c r="Z87" s="259" t="str">
        <f>IF(Z1&gt;'Вводные данные'!$F$7,"N",0)</f>
        <v>N</v>
      </c>
      <c r="AA87" s="259" t="str">
        <f>IF(AA1&gt;'Вводные данные'!$F$7,"N",0)</f>
        <v>N</v>
      </c>
      <c r="AB87" s="259" t="str">
        <f>IF(AB1&gt;'Вводные данные'!$F$7,"N",0)</f>
        <v>N</v>
      </c>
      <c r="AC87" s="259" t="str">
        <f>IF(AC1&gt;'Вводные данные'!$F$7,"N",0)</f>
        <v>N</v>
      </c>
      <c r="AD87" s="259" t="str">
        <f>IF(AD1&gt;'Вводные данные'!$F$7,"N",0)</f>
        <v>N</v>
      </c>
      <c r="AE87" s="259" t="str">
        <f>IF(AE1&gt;'Вводные данные'!$F$7,"N",0)</f>
        <v>N</v>
      </c>
      <c r="AF87" s="259" t="str">
        <f>IF(AF1&gt;'Вводные данные'!$F$7,"N",0)</f>
        <v>N</v>
      </c>
      <c r="AG87" s="259" t="str">
        <f>IF(AG1&gt;'Вводные данные'!$F$7,"N",0)</f>
        <v>N</v>
      </c>
      <c r="AH87" s="259" t="str">
        <f>IF(AH1&gt;'Вводные данные'!$F$7,"N",0)</f>
        <v>N</v>
      </c>
      <c r="AI87" s="259" t="str">
        <f>IF(AI1&gt;'Вводные данные'!$F$7,"N",0)</f>
        <v>N</v>
      </c>
      <c r="AJ87" s="259" t="str">
        <f>IF(AJ1&gt;'Вводные данные'!$F$7,"N",0)</f>
        <v>N</v>
      </c>
      <c r="AK87" s="259" t="str">
        <f>IF(AK1&gt;'Вводные данные'!$F$7,"N",0)</f>
        <v>N</v>
      </c>
      <c r="AL87" s="259" t="str">
        <f>IF(AL1&gt;'Вводные данные'!$F$7,"N",0)</f>
        <v>N</v>
      </c>
      <c r="AM87" s="259" t="str">
        <f>IF(AM1&gt;'Вводные данные'!$F$7,"N",0)</f>
        <v>N</v>
      </c>
      <c r="AN87" s="259" t="str">
        <f>IF(AN1&gt;'Вводные данные'!$F$7,"N",0)</f>
        <v>N</v>
      </c>
      <c r="AO87" s="259" t="str">
        <f>IF(AO1&gt;'Вводные данные'!$F$7,"N",0)</f>
        <v>N</v>
      </c>
      <c r="AP87" s="259" t="str">
        <f>IF(AP1&gt;'Вводные данные'!$F$7,"N",0)</f>
        <v>N</v>
      </c>
      <c r="AQ87" s="259" t="str">
        <f>IF(AQ1&gt;'Вводные данные'!$F$7,"N",0)</f>
        <v>N</v>
      </c>
      <c r="AR87" s="259" t="str">
        <f>IF(AR1&gt;'Вводные данные'!$F$7,"N",0)</f>
        <v>N</v>
      </c>
      <c r="AS87" s="259" t="str">
        <f>IF(AS1&gt;'Вводные данные'!$F$7,"N",0)</f>
        <v>N</v>
      </c>
      <c r="AT87" s="259" t="str">
        <f>IF(AT1&gt;'Вводные данные'!$F$7,"N",0)</f>
        <v>N</v>
      </c>
      <c r="AU87" s="259" t="str">
        <f>IF(AU1&gt;'Вводные данные'!$F$7,"N",0)</f>
        <v>N</v>
      </c>
      <c r="AV87" s="259" t="str">
        <f>IF(AV1&gt;'Вводные данные'!$F$7,"N",0)</f>
        <v>N</v>
      </c>
      <c r="AW87" s="259" t="str">
        <f>IF(AW1&gt;'Вводные данные'!$F$7,"N",0)</f>
        <v>N</v>
      </c>
      <c r="AX87" s="259" t="str">
        <f>IF(AX1&gt;'Вводные данные'!$F$7,"N",0)</f>
        <v>N</v>
      </c>
      <c r="AY87" s="259" t="str">
        <f>IF(AY1&gt;'Вводные данные'!$F$7,"N",0)</f>
        <v>N</v>
      </c>
      <c r="AZ87" s="259" t="str">
        <f>IF(AZ1&gt;'Вводные данные'!$F$7,"N",0)</f>
        <v>N</v>
      </c>
      <c r="BA87" s="259" t="str">
        <f>IF(BA1&gt;'Вводные данные'!$F$7,"N",0)</f>
        <v>N</v>
      </c>
      <c r="BB87" s="259" t="str">
        <f>IF(BB1&gt;'Вводные данные'!$F$7,"N",0)</f>
        <v>N</v>
      </c>
      <c r="BC87" s="259" t="str">
        <f>IF(BC1&gt;'Вводные данные'!$F$7,"N",0)</f>
        <v>N</v>
      </c>
      <c r="BD87" s="259" t="str">
        <f>IF(BD1&gt;'Вводные данные'!$F$7,"N",0)</f>
        <v>N</v>
      </c>
      <c r="BE87" s="259" t="str">
        <f>IF(BE1&gt;'Вводные данные'!$F$7,"N",0)</f>
        <v>N</v>
      </c>
      <c r="BF87" s="259" t="str">
        <f>IF(BF1&gt;'Вводные данные'!$F$7,"N",0)</f>
        <v>N</v>
      </c>
      <c r="BG87" s="259" t="str">
        <f>IF(BG1&gt;'Вводные данные'!$F$7,"N",0)</f>
        <v>N</v>
      </c>
      <c r="BH87" s="259" t="str">
        <f>IF(BH1&gt;'Вводные данные'!$F$7,"N",0)</f>
        <v>N</v>
      </c>
      <c r="BI87" s="259" t="str">
        <f>IF(BI1&gt;'Вводные данные'!$F$7,"N",0)</f>
        <v>N</v>
      </c>
      <c r="BJ87" s="259" t="str">
        <f>IF(BJ1&gt;'Вводные данные'!$F$7,"N",0)</f>
        <v>N</v>
      </c>
      <c r="BK87" s="259" t="str">
        <f>IF(BK1&gt;'Вводные данные'!$F$7,"N",0)</f>
        <v>N</v>
      </c>
      <c r="BL87" s="259" t="str">
        <f>IF(BL1&gt;'Вводные данные'!$F$7,"N",0)</f>
        <v>N</v>
      </c>
      <c r="BM87" s="259" t="str">
        <f>IF(BM1&gt;'Вводные данные'!$F$7,"N",0)</f>
        <v>N</v>
      </c>
      <c r="BN87" s="259" t="str">
        <f>IF(BN1&gt;'Вводные данные'!$F$7,"N",0)</f>
        <v>N</v>
      </c>
      <c r="BO87" s="259" t="str">
        <f>IF(BO1&gt;'Вводные данные'!$F$7,"N",0)</f>
        <v>N</v>
      </c>
      <c r="BP87" s="259" t="str">
        <f>IF(BP1&gt;'Вводные данные'!$F$7,"N",0)</f>
        <v>N</v>
      </c>
      <c r="BQ87" s="259" t="str">
        <f>IF(BQ1&gt;'Вводные данные'!$F$7,"N",0)</f>
        <v>N</v>
      </c>
      <c r="BR87" s="259" t="str">
        <f>IF(BR1&gt;'Вводные данные'!$F$7,"N",0)</f>
        <v>N</v>
      </c>
      <c r="BS87" s="259" t="str">
        <f>IF(BS1&gt;'Вводные данные'!$F$7,"N",0)</f>
        <v>N</v>
      </c>
      <c r="BT87" s="259" t="str">
        <f>IF(BT1&gt;'Вводные данные'!$F$7,"N",0)</f>
        <v>N</v>
      </c>
      <c r="BU87" s="259" t="str">
        <f>IF(BU1&gt;'Вводные данные'!$F$7,"N",0)</f>
        <v>N</v>
      </c>
      <c r="BV87" s="259" t="str">
        <f>IF(BV1&gt;'Вводные данные'!$F$7,"N",0)</f>
        <v>N</v>
      </c>
      <c r="BW87" s="259" t="str">
        <f>IF(BW1&gt;'Вводные данные'!$F$7,"N",0)</f>
        <v>N</v>
      </c>
      <c r="BX87" s="259" t="str">
        <f>IF(BX1&gt;'Вводные данные'!$F$7,"N",0)</f>
        <v>N</v>
      </c>
      <c r="BY87" s="259" t="str">
        <f>IF(BY1&gt;'Вводные данные'!$F$7,"N",0)</f>
        <v>N</v>
      </c>
      <c r="BZ87" s="259" t="str">
        <f>IF(BZ1&gt;'Вводные данные'!$F$7,"N",0)</f>
        <v>N</v>
      </c>
      <c r="CA87" s="259" t="str">
        <f>IF(CA1&gt;'Вводные данные'!$F$7,"N",0)</f>
        <v>N</v>
      </c>
      <c r="CB87" s="259" t="str">
        <f>IF(CB1&gt;'Вводные данные'!$F$7,"N",0)</f>
        <v>N</v>
      </c>
      <c r="CC87" s="259" t="str">
        <f>IF(CC1&gt;'Вводные данные'!$F$7,"N",0)</f>
        <v>N</v>
      </c>
      <c r="CD87" s="259" t="str">
        <f>IF(CD1&gt;'Вводные данные'!$F$7,"N",0)</f>
        <v>N</v>
      </c>
      <c r="CE87" s="259" t="str">
        <f>IF(CE1&gt;'Вводные данные'!$F$7,"N",0)</f>
        <v>N</v>
      </c>
      <c r="CF87" s="259" t="str">
        <f>IF(CF1&gt;'Вводные данные'!$F$7,"N",0)</f>
        <v>N</v>
      </c>
      <c r="CG87" s="259" t="str">
        <f>IF(CG1&gt;'Вводные данные'!$F$7,"N",0)</f>
        <v>N</v>
      </c>
      <c r="CH87" s="259" t="str">
        <f>IF(CH1&gt;'Вводные данные'!$F$7,"N",0)</f>
        <v>N</v>
      </c>
      <c r="CI87" s="259" t="str">
        <f>IF(CI1&gt;'Вводные данные'!$F$7,"N",0)</f>
        <v>N</v>
      </c>
      <c r="CJ87" s="259" t="str">
        <f>IF(CJ1&gt;'Вводные данные'!$F$7,"N",0)</f>
        <v>N</v>
      </c>
      <c r="CK87" s="259" t="str">
        <f>IF(CK1&gt;'Вводные данные'!$F$7,"N",0)</f>
        <v>N</v>
      </c>
      <c r="CL87" s="259" t="str">
        <f>IF(CL1&gt;'Вводные данные'!$F$7,"N",0)</f>
        <v>N</v>
      </c>
      <c r="CM87" s="259" t="str">
        <f>IF(CM1&gt;'Вводные данные'!$F$7,"N",0)</f>
        <v>N</v>
      </c>
      <c r="CN87" s="259" t="str">
        <f>IF(CN1&gt;'Вводные данные'!$F$7,"N",0)</f>
        <v>N</v>
      </c>
      <c r="CO87" s="259" t="str">
        <f>IF(CO1&gt;'Вводные данные'!$F$7,"N",0)</f>
        <v>N</v>
      </c>
      <c r="CP87" s="259" t="str">
        <f>IF(CP1&gt;'Вводные данные'!$F$7,"N",0)</f>
        <v>N</v>
      </c>
      <c r="CQ87" s="259" t="str">
        <f>IF(CQ1&gt;'Вводные данные'!$F$7,"N",0)</f>
        <v>N</v>
      </c>
      <c r="CR87" s="259" t="str">
        <f>IF(CR1&gt;'Вводные данные'!$F$7,"N",0)</f>
        <v>N</v>
      </c>
      <c r="CS87" s="259" t="str">
        <f>IF(CS1&gt;'Вводные данные'!$F$7,"N",0)</f>
        <v>N</v>
      </c>
      <c r="CT87" s="259" t="str">
        <f>IF(CT1&gt;'Вводные данные'!$F$7,"N",0)</f>
        <v>N</v>
      </c>
      <c r="CU87" s="259" t="str">
        <f>IF(CU1&gt;'Вводные данные'!$F$7,"N",0)</f>
        <v>N</v>
      </c>
      <c r="CV87" s="259" t="str">
        <f>IF(CV1&gt;'Вводные данные'!$F$7,"N",0)</f>
        <v>N</v>
      </c>
      <c r="CW87" s="259" t="str">
        <f>IF(CW1&gt;'Вводные данные'!$F$7,"N",0)</f>
        <v>N</v>
      </c>
      <c r="CX87" s="259" t="str">
        <f>IF(CX1&gt;'Вводные данные'!$F$7,"N",0)</f>
        <v>N</v>
      </c>
      <c r="CY87" s="259" t="str">
        <f>IF(CY1&gt;'Вводные данные'!$F$7,"N",0)</f>
        <v>N</v>
      </c>
      <c r="CZ87" s="259" t="str">
        <f>IF(CZ1&gt;'Вводные данные'!$F$7,"N",0)</f>
        <v>N</v>
      </c>
      <c r="DA87" s="259" t="str">
        <f>IF(DA1&gt;'Вводные данные'!$F$7,"N",0)</f>
        <v>N</v>
      </c>
      <c r="DB87" s="259" t="str">
        <f>IF(DB1&gt;'Вводные данные'!$F$7,"N",0)</f>
        <v>N</v>
      </c>
      <c r="DC87" s="259" t="str">
        <f>IF(DC1&gt;'Вводные данные'!$F$7,"N",0)</f>
        <v>N</v>
      </c>
      <c r="DD87" s="259" t="str">
        <f>IF(DD1&gt;'Вводные данные'!$F$7,"N",0)</f>
        <v>N</v>
      </c>
      <c r="DE87" s="259" t="str">
        <f>IF(DE1&gt;'Вводные данные'!$F$7,"N",0)</f>
        <v>N</v>
      </c>
      <c r="DF87" s="259" t="str">
        <f>IF(DF1&gt;'Вводные данные'!$F$7,"N",0)</f>
        <v>N</v>
      </c>
      <c r="DG87" s="259" t="str">
        <f>IF(DG1&gt;'Вводные данные'!$F$7,"N",0)</f>
        <v>N</v>
      </c>
      <c r="DH87" s="259" t="str">
        <f>IF(DH1&gt;'Вводные данные'!$F$7,"N",0)</f>
        <v>N</v>
      </c>
      <c r="DI87" s="259" t="str">
        <f>IF(DI1&gt;'Вводные данные'!$F$7,"N",0)</f>
        <v>N</v>
      </c>
      <c r="DJ87" s="259" t="str">
        <f>IF(DJ1&gt;'Вводные данные'!$F$7,"N",0)</f>
        <v>N</v>
      </c>
      <c r="DK87" s="259" t="str">
        <f>IF(DK1&gt;'Вводные данные'!$F$7,"N",0)</f>
        <v>N</v>
      </c>
      <c r="DL87" s="259" t="str">
        <f>IF(DL1&gt;'Вводные данные'!$F$7,"N",0)</f>
        <v>N</v>
      </c>
      <c r="DM87" s="259" t="str">
        <f>IF(DM1&gt;'Вводные данные'!$F$7,"N",0)</f>
        <v>N</v>
      </c>
      <c r="DN87" s="259" t="str">
        <f>IF(DN1&gt;'Вводные данные'!$F$7,"N",0)</f>
        <v>N</v>
      </c>
      <c r="DO87" s="259" t="str">
        <f>IF(DO1&gt;'Вводные данные'!$F$7,"N",0)</f>
        <v>N</v>
      </c>
      <c r="DP87" s="259" t="str">
        <f>IF(DP1&gt;'Вводные данные'!$F$7,"N",0)</f>
        <v>N</v>
      </c>
      <c r="DQ87" s="259" t="str">
        <f>IF(DQ1&gt;'Вводные данные'!$F$7,"N",0)</f>
        <v>N</v>
      </c>
      <c r="DR87" s="259" t="str">
        <f>IF(DR1&gt;'Вводные данные'!$F$7,"N",0)</f>
        <v>N</v>
      </c>
      <c r="DS87" s="259" t="str">
        <f>IF(DS1&gt;'Вводные данные'!$F$7,"N",0)</f>
        <v>N</v>
      </c>
      <c r="DT87" s="259" t="str">
        <f>IF(DT1&gt;'Вводные данные'!$F$7,"N",0)</f>
        <v>N</v>
      </c>
      <c r="DU87" s="259" t="str">
        <f>IF(DU1&gt;'Вводные данные'!$F$7,"N",0)</f>
        <v>N</v>
      </c>
      <c r="DV87" s="259" t="str">
        <f>IF(DV1&gt;'Вводные данные'!$F$7,"N",0)</f>
        <v>N</v>
      </c>
      <c r="DW87" s="259" t="str">
        <f>IF(DW1&gt;'Вводные данные'!$F$7,"N",0)</f>
        <v>N</v>
      </c>
      <c r="DX87" s="259" t="str">
        <f>IF(DX1&gt;'Вводные данные'!$F$7,"N",0)</f>
        <v>N</v>
      </c>
      <c r="DY87" s="259" t="str">
        <f>IF(DY1&gt;'Вводные данные'!$F$7,"N",0)</f>
        <v>N</v>
      </c>
      <c r="DZ87" s="259" t="str">
        <f>IF(DZ1&gt;'Вводные данные'!$F$7,"N",0)</f>
        <v>N</v>
      </c>
      <c r="EA87" s="259" t="str">
        <f>IF(EA1&gt;'Вводные данные'!$F$7,"N",0)</f>
        <v>N</v>
      </c>
      <c r="EB87" s="259" t="str">
        <f>IF(EB1&gt;'Вводные данные'!$F$7,"N",0)</f>
        <v>N</v>
      </c>
      <c r="EC87" s="259" t="str">
        <f>IF(EC1&gt;'Вводные данные'!$F$7,"N",0)</f>
        <v>N</v>
      </c>
      <c r="ED87" s="259" t="str">
        <f>IF(ED1&gt;'Вводные данные'!$F$7,"N",0)</f>
        <v>N</v>
      </c>
      <c r="EE87" s="259" t="str">
        <f>IF(EE1&gt;'Вводные данные'!$F$7,"N",0)</f>
        <v>N</v>
      </c>
      <c r="EF87" s="259" t="str">
        <f>IF(EF1&gt;'Вводные данные'!$F$7,"N",0)</f>
        <v>N</v>
      </c>
      <c r="EG87" s="259" t="str">
        <f>IF(EG1&gt;'Вводные данные'!$F$7,"N",0)</f>
        <v>N</v>
      </c>
      <c r="EH87" s="259" t="str">
        <f>IF(EH1&gt;'Вводные данные'!$F$7,"N",0)</f>
        <v>N</v>
      </c>
      <c r="EI87" s="259" t="str">
        <f>IF(EI1&gt;'Вводные данные'!$F$7,"N",0)</f>
        <v>N</v>
      </c>
      <c r="EJ87" s="259" t="str">
        <f>IF(EJ1&gt;'Вводные данные'!$F$7,"N",0)</f>
        <v>N</v>
      </c>
      <c r="EK87" s="259" t="str">
        <f>IF(EK1&gt;'Вводные данные'!$F$7,"N",0)</f>
        <v>N</v>
      </c>
      <c r="EL87" s="259" t="str">
        <f>IF(EL1&gt;'Вводные данные'!$F$7,"N",0)</f>
        <v>N</v>
      </c>
      <c r="EM87" s="259" t="str">
        <f>IF(EM1&gt;'Вводные данные'!$F$7,"N",0)</f>
        <v>N</v>
      </c>
      <c r="EN87" s="259" t="str">
        <f>IF(EN1&gt;'Вводные данные'!$F$7,"N",0)</f>
        <v>N</v>
      </c>
      <c r="EO87" s="259" t="str">
        <f>IF(EO1&gt;'Вводные данные'!$F$7,"N",0)</f>
        <v>N</v>
      </c>
      <c r="EP87" s="259" t="str">
        <f>IF(EP1&gt;'Вводные данные'!$F$7,"N",0)</f>
        <v>N</v>
      </c>
      <c r="EQ87" s="259" t="str">
        <f>IF(EQ1&gt;'Вводные данные'!$F$7,"N",0)</f>
        <v>N</v>
      </c>
      <c r="ER87" s="259" t="str">
        <f>IF(ER1&gt;'Вводные данные'!$F$7,"N",0)</f>
        <v>N</v>
      </c>
      <c r="ES87" s="259" t="str">
        <f>IF(ES1&gt;'Вводные данные'!$F$7,"N",0)</f>
        <v>N</v>
      </c>
      <c r="ET87" s="259" t="str">
        <f>IF(ET1&gt;'Вводные данные'!$F$7,"N",0)</f>
        <v>N</v>
      </c>
      <c r="EU87" s="259" t="str">
        <f>IF(EU1&gt;'Вводные данные'!$F$7,"N",0)</f>
        <v>N</v>
      </c>
      <c r="EV87" s="259" t="str">
        <f>IF(EV1&gt;'Вводные данные'!$F$7,"N",0)</f>
        <v>N</v>
      </c>
      <c r="EW87" s="259" t="str">
        <f>IF(EW1&gt;'Вводные данные'!$F$7,"N",0)</f>
        <v>N</v>
      </c>
    </row>
    <row r="88" spans="2:153" ht="16.5" hidden="1" thickBot="1" x14ac:dyDescent="0.3">
      <c r="B88" s="45"/>
      <c r="C88" s="78"/>
      <c r="D88" s="78">
        <f>D4</f>
        <v>43191</v>
      </c>
      <c r="E88" s="78">
        <f>IF(E1&gt;'Вводные данные'!$F$7,0,(EDATE(D88,'Вводные данные'!$C$6)))</f>
        <v>43282</v>
      </c>
      <c r="F88" s="78">
        <f>IF(F1&gt;'Вводные данные'!$F$7,0,(EDATE(E88,'Вводные данные'!$C$6)))</f>
        <v>43374</v>
      </c>
      <c r="G88" s="78">
        <f>IF(G1&gt;'Вводные данные'!$F$7,0,(EDATE(F88,'Вводные данные'!$C$6)))</f>
        <v>43466</v>
      </c>
      <c r="H88" s="78">
        <f>IF(H1&gt;'Вводные данные'!$F$7,0,(EDATE(G88,'Вводные данные'!$C$6)))</f>
        <v>43556</v>
      </c>
      <c r="I88" s="78">
        <f>IF(I1&gt;'Вводные данные'!$F$7,0,(EDATE(H88,'Вводные данные'!$C$6)))</f>
        <v>43647</v>
      </c>
      <c r="J88" s="78">
        <f>IF(J1&gt;'Вводные данные'!$F$7,0,(EDATE(I88,'Вводные данные'!$C$6)))</f>
        <v>43739</v>
      </c>
      <c r="K88" s="78">
        <f>IF(K1&gt;'Вводные данные'!$F$7,0,(EDATE(J88,'Вводные данные'!$C$6)))</f>
        <v>43831</v>
      </c>
      <c r="L88" s="78">
        <f>IF(L1&gt;'Вводные данные'!$F$7,0,(EDATE(K88,'Вводные данные'!$C$6)))</f>
        <v>43922</v>
      </c>
      <c r="M88" s="254">
        <f>IF(M1&gt;'Вводные данные'!$F$7,0,(EDATE(L88,'Вводные данные'!$C$6)))</f>
        <v>44013</v>
      </c>
      <c r="N88" s="254">
        <f>IF(N1&gt;'Вводные данные'!$F$7,0,(EDATE(M88,'Вводные данные'!$C$6)))</f>
        <v>44105</v>
      </c>
      <c r="O88" s="254">
        <f>IF(O1&gt;'Вводные данные'!$F$7,0,(EDATE(N88,'Вводные данные'!$C$6)))</f>
        <v>44197</v>
      </c>
      <c r="P88" s="254">
        <f>IF(P1&gt;'Вводные данные'!$F$7,0,(EDATE(O88,'Вводные данные'!$C$6)))</f>
        <v>44287</v>
      </c>
      <c r="Q88" s="254">
        <f>IF(Q1&gt;'Вводные данные'!$F$7,0,(EDATE(P88,'Вводные данные'!$C$6)))</f>
        <v>44378</v>
      </c>
      <c r="R88" s="254">
        <f>IF(R1&gt;'Вводные данные'!$F$7,0,(EDATE(Q88,'Вводные данные'!$C$6)))</f>
        <v>44470</v>
      </c>
      <c r="S88" s="254">
        <f>IF(S1&gt;'Вводные данные'!$F$7,0,(EDATE(R88,'Вводные данные'!$C$6)))</f>
        <v>44562</v>
      </c>
      <c r="T88" s="254">
        <f>IF(T1&gt;'Вводные данные'!$F$7,0,(EDATE(S88,'Вводные данные'!$C$6)))</f>
        <v>44652</v>
      </c>
      <c r="U88" s="254">
        <f>IF(U1&gt;'Вводные данные'!$F$7,0,(EDATE(T88,'Вводные данные'!$C$6)))</f>
        <v>44743</v>
      </c>
      <c r="V88" s="254">
        <f>IF(V1&gt;'Вводные данные'!$F$7,0,(EDATE(U88,'Вводные данные'!$C$6)))</f>
        <v>44835</v>
      </c>
      <c r="W88" s="254">
        <f>IF(W1&gt;'Вводные данные'!$F$7,0,(EDATE(V88,'Вводные данные'!$C$6)))</f>
        <v>44927</v>
      </c>
      <c r="X88" s="254">
        <f>IF(X1&gt;'Вводные данные'!$F$7,0,(EDATE(W88,'Вводные данные'!$C$6)))</f>
        <v>0</v>
      </c>
      <c r="Y88" s="254">
        <f>IF(Y1&gt;'Вводные данные'!$F$7,0,(EDATE(X88,'Вводные данные'!$C$6)))</f>
        <v>0</v>
      </c>
      <c r="Z88" s="254">
        <f>IF(Z1&gt;'Вводные данные'!$F$7,0,(EDATE(Y88,'Вводные данные'!$C$6)))</f>
        <v>0</v>
      </c>
      <c r="AA88" s="254">
        <f>IF(AA1&gt;'Вводные данные'!$F$7,0,(EDATE(Z88,'Вводные данные'!$C$6)))</f>
        <v>0</v>
      </c>
      <c r="AB88" s="254">
        <f>IF(AB1&gt;'Вводные данные'!$F$7,0,(EDATE(AA88,'Вводные данные'!$C$6)))</f>
        <v>0</v>
      </c>
      <c r="AC88" s="254">
        <f>IF(AC1&gt;'Вводные данные'!$F$7,0,(EDATE(AB88,'Вводные данные'!$C$6)))</f>
        <v>0</v>
      </c>
      <c r="AD88" s="254">
        <f>IF(AD1&gt;'Вводные данные'!$F$7,0,(EDATE(AC88,'Вводные данные'!$C$6)))</f>
        <v>0</v>
      </c>
      <c r="AE88" s="254">
        <f>IF(AE1&gt;'Вводные данные'!$F$7,0,(EDATE(AD88,'Вводные данные'!$C$6)))</f>
        <v>0</v>
      </c>
      <c r="AF88" s="254">
        <f>IF(AF1&gt;'Вводные данные'!$F$7,0,(EDATE(AE88,'Вводные данные'!$C$6)))</f>
        <v>0</v>
      </c>
      <c r="AG88" s="254">
        <f>IF(AG1&gt;'Вводные данные'!$F$7,0,(EDATE(AF88,'Вводные данные'!$C$6)))</f>
        <v>0</v>
      </c>
      <c r="AH88" s="254">
        <f>IF(AH1&gt;'Вводные данные'!$F$7,0,(EDATE(AG88,'Вводные данные'!$C$6)))</f>
        <v>0</v>
      </c>
      <c r="AI88" s="254">
        <f>IF(AI1&gt;'Вводные данные'!$F$7,0,(EDATE(AH88,'Вводные данные'!$C$6)))</f>
        <v>0</v>
      </c>
      <c r="AJ88" s="254">
        <f>IF(AJ1&gt;'Вводные данные'!$F$7,0,(EDATE(AI88,'Вводные данные'!$C$6)))</f>
        <v>0</v>
      </c>
      <c r="AK88" s="254">
        <f>IF(AK1&gt;'Вводные данные'!$F$7,0,(EDATE(AJ88,'Вводные данные'!$C$6)))</f>
        <v>0</v>
      </c>
      <c r="AL88" s="254">
        <f>IF(AL1&gt;'Вводные данные'!$F$7,0,(EDATE(AK88,'Вводные данные'!$C$6)))</f>
        <v>0</v>
      </c>
      <c r="AM88" s="254">
        <f>IF(AM1&gt;'Вводные данные'!$F$7,0,(EDATE(AL88,'Вводные данные'!$C$6)))</f>
        <v>0</v>
      </c>
      <c r="AN88" s="254">
        <f>IF(AN1&gt;'Вводные данные'!$F$7,0,(EDATE(AM88,'Вводные данные'!$C$6)))</f>
        <v>0</v>
      </c>
      <c r="AO88" s="254">
        <f>IF(AO1&gt;'Вводные данные'!$F$7,0,(EDATE(AN88,'Вводные данные'!$C$6)))</f>
        <v>0</v>
      </c>
      <c r="AP88" s="254">
        <f>IF(AP1&gt;'Вводные данные'!$F$7,0,(EDATE(AO88,'Вводные данные'!$C$6)))</f>
        <v>0</v>
      </c>
      <c r="AQ88" s="254">
        <f>IF(AQ1&gt;'Вводные данные'!$F$7,0,(EDATE(AP88,'Вводные данные'!$C$6)))</f>
        <v>0</v>
      </c>
      <c r="AR88" s="254">
        <f>IF(AR1&gt;'Вводные данные'!$F$7,0,(EDATE(AQ88,'Вводные данные'!$C$6)))</f>
        <v>0</v>
      </c>
      <c r="AS88" s="254">
        <f>IF(AS1&gt;'Вводные данные'!$F$7,0,(EDATE(AR88,'Вводные данные'!$C$6)))</f>
        <v>0</v>
      </c>
      <c r="AT88" s="254">
        <f>IF(AT1&gt;'Вводные данные'!$F$7,0,(EDATE(AS88,'Вводные данные'!$C$6)))</f>
        <v>0</v>
      </c>
      <c r="AU88" s="254">
        <f>IF(AU1&gt;'Вводные данные'!$F$7,0,(EDATE(AT88,'Вводные данные'!$C$6)))</f>
        <v>0</v>
      </c>
      <c r="AV88" s="254">
        <f>IF(AV1&gt;'Вводные данные'!$F$7,0,(EDATE(AU88,'Вводные данные'!$C$6)))</f>
        <v>0</v>
      </c>
      <c r="AW88" s="254">
        <f>IF(AW1&gt;'Вводные данные'!$F$7,0,(EDATE(AV88,'Вводные данные'!$C$6)))</f>
        <v>0</v>
      </c>
      <c r="AX88" s="254">
        <f>IF(AX1&gt;'Вводные данные'!$F$7,0,(EDATE(AW88,'Вводные данные'!$C$6)))</f>
        <v>0</v>
      </c>
      <c r="AY88" s="254">
        <f>IF(AY1&gt;'Вводные данные'!$F$7,0,(EDATE(AX88,'Вводные данные'!$C$6)))</f>
        <v>0</v>
      </c>
      <c r="AZ88" s="254">
        <f>IF(AZ1&gt;'Вводные данные'!$F$7,0,(EDATE(AY88,'Вводные данные'!$C$6)))</f>
        <v>0</v>
      </c>
      <c r="BA88" s="254">
        <f>IF(BA1&gt;'Вводные данные'!$F$7,0,(EDATE(AZ88,'Вводные данные'!$C$6)))</f>
        <v>0</v>
      </c>
      <c r="BB88" s="254">
        <f>IF(BB1&gt;'Вводные данные'!$F$7,0,(EDATE(BA88,'Вводные данные'!$C$6)))</f>
        <v>0</v>
      </c>
      <c r="BC88" s="254">
        <f>IF(BC1&gt;'Вводные данные'!$F$7,0,(EDATE(BB88,'Вводные данные'!$C$6)))</f>
        <v>0</v>
      </c>
      <c r="BD88" s="254">
        <f>IF(BD1&gt;'Вводные данные'!$F$7,0,(EDATE(BC88,'Вводные данные'!$C$6)))</f>
        <v>0</v>
      </c>
      <c r="BE88" s="254">
        <f>IF(BE1&gt;'Вводные данные'!$F$7,0,(EDATE(BD88,'Вводные данные'!$C$6)))</f>
        <v>0</v>
      </c>
      <c r="BF88" s="254">
        <f>IF(BF1&gt;'Вводные данные'!$F$7,0,(EDATE(BE88,'Вводные данные'!$C$6)))</f>
        <v>0</v>
      </c>
      <c r="BG88" s="254">
        <f>IF(BG1&gt;'Вводные данные'!$F$7,0,(EDATE(BF88,'Вводные данные'!$C$6)))</f>
        <v>0</v>
      </c>
      <c r="BH88" s="254">
        <f>IF(BH1&gt;'Вводные данные'!$F$7,0,(EDATE(BG88,'Вводные данные'!$C$6)))</f>
        <v>0</v>
      </c>
      <c r="BI88" s="254">
        <f>IF(BI1&gt;'Вводные данные'!$F$7,0,(EDATE(BH88,'Вводные данные'!$C$6)))</f>
        <v>0</v>
      </c>
      <c r="BJ88" s="254">
        <f>IF(BJ1&gt;'Вводные данные'!$F$7,0,(EDATE(BI88,'Вводные данные'!$C$6)))</f>
        <v>0</v>
      </c>
      <c r="BK88" s="254">
        <f>IF(BK1&gt;'Вводные данные'!$F$7,0,(EDATE(BJ88,'Вводные данные'!$C$6)))</f>
        <v>0</v>
      </c>
      <c r="BL88" s="254">
        <f>IF(BL1&gt;'Вводные данные'!$F$7,0,(EDATE(BK88,'Вводные данные'!$C$6)))</f>
        <v>0</v>
      </c>
      <c r="BM88" s="254">
        <f>IF(BM1&gt;'Вводные данные'!$F$7,0,(EDATE(BL88,'Вводные данные'!$C$6)))</f>
        <v>0</v>
      </c>
      <c r="BN88" s="254">
        <f>IF(BN1&gt;'Вводные данные'!$F$7,0,(EDATE(BM88,'Вводные данные'!$C$6)))</f>
        <v>0</v>
      </c>
      <c r="BO88" s="254">
        <f>IF(BO1&gt;'Вводные данные'!$F$7,0,(EDATE(BN88,'Вводные данные'!$C$6)))</f>
        <v>0</v>
      </c>
      <c r="BP88" s="254">
        <f>IF(BP1&gt;'Вводные данные'!$F$7,0,(EDATE(BO88,'Вводные данные'!$C$6)))</f>
        <v>0</v>
      </c>
      <c r="BQ88" s="254">
        <f>IF(BQ1&gt;'Вводные данные'!$F$7,0,(EDATE(BP88,'Вводные данные'!$C$6)))</f>
        <v>0</v>
      </c>
      <c r="BR88" s="254">
        <f>IF(BR1&gt;'Вводные данные'!$F$7,0,(EDATE(BQ88,'Вводные данные'!$C$6)))</f>
        <v>0</v>
      </c>
      <c r="BS88" s="254">
        <f>IF(BS1&gt;'Вводные данные'!$F$7,0,(EDATE(BR88,'Вводные данные'!$C$6)))</f>
        <v>0</v>
      </c>
      <c r="BT88" s="254">
        <f>IF(BT1&gt;'Вводные данные'!$F$7,0,(EDATE(BS88,'Вводные данные'!$C$6)))</f>
        <v>0</v>
      </c>
      <c r="BU88" s="254">
        <f>IF(BU1&gt;'Вводные данные'!$F$7,0,(EDATE(BT88,'Вводные данные'!$C$6)))</f>
        <v>0</v>
      </c>
      <c r="BV88" s="254">
        <f>IF(BV1&gt;'Вводные данные'!$F$7,0,(EDATE(BU88,'Вводные данные'!$C$6)))</f>
        <v>0</v>
      </c>
      <c r="BW88" s="254">
        <f>IF(BW1&gt;'Вводные данные'!$F$7,0,(EDATE(BV88,'Вводные данные'!$C$6)))</f>
        <v>0</v>
      </c>
      <c r="BX88" s="254">
        <f>IF(BX1&gt;'Вводные данные'!$F$7,0,(EDATE(BW88,'Вводные данные'!$C$6)))</f>
        <v>0</v>
      </c>
      <c r="BY88" s="254">
        <f>IF(BY1&gt;'Вводные данные'!$F$7,0,(EDATE(BX88,'Вводные данные'!$C$6)))</f>
        <v>0</v>
      </c>
      <c r="BZ88" s="254">
        <f>IF(BZ1&gt;'Вводные данные'!$F$7,0,(EDATE(BY88,'Вводные данные'!$C$6)))</f>
        <v>0</v>
      </c>
      <c r="CA88" s="254">
        <f>IF(CA1&gt;'Вводные данные'!$F$7,0,(EDATE(BZ88,'Вводные данные'!$C$6)))</f>
        <v>0</v>
      </c>
      <c r="CB88" s="254">
        <f>IF(CB1&gt;'Вводные данные'!$F$7,0,(EDATE(CA88,'Вводные данные'!$C$6)))</f>
        <v>0</v>
      </c>
      <c r="CC88" s="254">
        <f>IF(CC1&gt;'Вводные данные'!$F$7,0,(EDATE(CB88,'Вводные данные'!$C$6)))</f>
        <v>0</v>
      </c>
      <c r="CD88" s="254">
        <f>IF(CD1&gt;'Вводные данные'!$F$7,0,(EDATE(CC88,'Вводные данные'!$C$6)))</f>
        <v>0</v>
      </c>
      <c r="CE88" s="254">
        <f>IF(CE1&gt;'Вводные данные'!$F$7,0,(EDATE(CD88,'Вводные данные'!$C$6)))</f>
        <v>0</v>
      </c>
      <c r="CF88" s="254">
        <f>IF(CF1&gt;'Вводные данные'!$F$7,0,(EDATE(CE88,'Вводные данные'!$C$6)))</f>
        <v>0</v>
      </c>
      <c r="CG88" s="254">
        <f>IF(CG1&gt;'Вводные данные'!$F$7,0,(EDATE(CF88,'Вводные данные'!$C$6)))</f>
        <v>0</v>
      </c>
      <c r="CH88" s="254">
        <f>IF(CH1&gt;'Вводные данные'!$F$7,0,(EDATE(CG88,'Вводные данные'!$C$6)))</f>
        <v>0</v>
      </c>
      <c r="CI88" s="254">
        <f>IF(CI1&gt;'Вводные данные'!$F$7,0,(EDATE(CH88,'Вводные данные'!$C$6)))</f>
        <v>0</v>
      </c>
      <c r="CJ88" s="254">
        <f>IF(CJ1&gt;'Вводные данные'!$F$7,0,(EDATE(CI88,'Вводные данные'!$C$6)))</f>
        <v>0</v>
      </c>
      <c r="CK88" s="254">
        <f>IF(CK1&gt;'Вводные данные'!$F$7,0,(EDATE(CJ88,'Вводные данные'!$C$6)))</f>
        <v>0</v>
      </c>
      <c r="CL88" s="254">
        <f>IF(CL1&gt;'Вводные данные'!$F$7,0,(EDATE(CK88,'Вводные данные'!$C$6)))</f>
        <v>0</v>
      </c>
      <c r="CM88" s="254">
        <f>IF(CM1&gt;'Вводные данные'!$F$7,0,(EDATE(CL88,'Вводные данные'!$C$6)))</f>
        <v>0</v>
      </c>
      <c r="CN88" s="254">
        <f>IF(CN1&gt;'Вводные данные'!$F$7,0,(EDATE(CM88,'Вводные данные'!$C$6)))</f>
        <v>0</v>
      </c>
      <c r="CO88" s="254">
        <f>IF(CO1&gt;'Вводные данные'!$F$7,0,(EDATE(CN88,'Вводные данные'!$C$6)))</f>
        <v>0</v>
      </c>
      <c r="CP88" s="254">
        <f>IF(CP1&gt;'Вводные данные'!$F$7,0,(EDATE(CO88,'Вводные данные'!$C$6)))</f>
        <v>0</v>
      </c>
      <c r="CQ88" s="254">
        <f>IF(CQ1&gt;'Вводные данные'!$F$7,0,(EDATE(CP88,'Вводные данные'!$C$6)))</f>
        <v>0</v>
      </c>
      <c r="CR88" s="254">
        <f>IF(CR1&gt;'Вводные данные'!$F$7,0,(EDATE(CQ88,'Вводные данные'!$C$6)))</f>
        <v>0</v>
      </c>
      <c r="CS88" s="254">
        <f>IF(CS1&gt;'Вводные данные'!$F$7,0,(EDATE(CR88,'Вводные данные'!$C$6)))</f>
        <v>0</v>
      </c>
      <c r="CT88" s="254">
        <f>IF(CT1&gt;'Вводные данные'!$F$7,0,(EDATE(CS88,'Вводные данные'!$C$6)))</f>
        <v>0</v>
      </c>
      <c r="CU88" s="254">
        <f>IF(CU1&gt;'Вводные данные'!$F$7,0,(EDATE(CT88,'Вводные данные'!$C$6)))</f>
        <v>0</v>
      </c>
      <c r="CV88" s="254">
        <f>IF(CV1&gt;'Вводные данные'!$F$7,0,(EDATE(CU88,'Вводные данные'!$C$6)))</f>
        <v>0</v>
      </c>
      <c r="CW88" s="254">
        <f>IF(CW1&gt;'Вводные данные'!$F$7,0,(EDATE(CV88,'Вводные данные'!$C$6)))</f>
        <v>0</v>
      </c>
      <c r="CX88" s="254">
        <f>IF(CX1&gt;'Вводные данные'!$F$7,0,(EDATE(CW88,'Вводные данные'!$C$6)))</f>
        <v>0</v>
      </c>
      <c r="CY88" s="254">
        <f>IF(CY1&gt;'Вводные данные'!$F$7,0,(EDATE(CX88,'Вводные данные'!$C$6)))</f>
        <v>0</v>
      </c>
      <c r="CZ88" s="254">
        <f>IF(CZ1&gt;'Вводные данные'!$F$7,0,(EDATE(CY88,'Вводные данные'!$C$6)))</f>
        <v>0</v>
      </c>
      <c r="DA88" s="254">
        <f>IF(DA1&gt;'Вводные данные'!$F$7,0,(EDATE(CZ88,'Вводные данные'!$C$6)))</f>
        <v>0</v>
      </c>
      <c r="DB88" s="254">
        <f>IF(DB1&gt;'Вводные данные'!$F$7,0,(EDATE(DA88,'Вводные данные'!$C$6)))</f>
        <v>0</v>
      </c>
      <c r="DC88" s="254">
        <f>IF(DC1&gt;'Вводные данные'!$F$7,0,(EDATE(DB88,'Вводные данные'!$C$6)))</f>
        <v>0</v>
      </c>
      <c r="DD88" s="254">
        <f>IF(DD1&gt;'Вводные данные'!$F$7,0,(EDATE(DC88,'Вводные данные'!$C$6)))</f>
        <v>0</v>
      </c>
      <c r="DE88" s="254">
        <f>IF(DE1&gt;'Вводные данные'!$F$7,0,(EDATE(DD88,'Вводные данные'!$C$6)))</f>
        <v>0</v>
      </c>
      <c r="DF88" s="254">
        <f>IF(DF1&gt;'Вводные данные'!$F$7,0,(EDATE(DE88,'Вводные данные'!$C$6)))</f>
        <v>0</v>
      </c>
      <c r="DG88" s="254">
        <f>IF(DG1&gt;'Вводные данные'!$F$7,0,(EDATE(DF88,'Вводные данные'!$C$6)))</f>
        <v>0</v>
      </c>
      <c r="DH88" s="254">
        <f>IF(DH1&gt;'Вводные данные'!$F$7,0,(EDATE(DG88,'Вводные данные'!$C$6)))</f>
        <v>0</v>
      </c>
      <c r="DI88" s="254">
        <f>IF(DI1&gt;'Вводные данные'!$F$7,0,(EDATE(DH88,'Вводные данные'!$C$6)))</f>
        <v>0</v>
      </c>
      <c r="DJ88" s="254">
        <f>IF(DJ1&gt;'Вводные данные'!$F$7,0,(EDATE(DI88,'Вводные данные'!$C$6)))</f>
        <v>0</v>
      </c>
      <c r="DK88" s="254">
        <f>IF(DK1&gt;'Вводные данные'!$F$7,0,(EDATE(DJ88,'Вводные данные'!$C$6)))</f>
        <v>0</v>
      </c>
      <c r="DL88" s="254">
        <f>IF(DL1&gt;'Вводные данные'!$F$7,0,(EDATE(DK88,'Вводные данные'!$C$6)))</f>
        <v>0</v>
      </c>
      <c r="DM88" s="254">
        <f>IF(DM1&gt;'Вводные данные'!$F$7,0,(EDATE(DL88,'Вводные данные'!$C$6)))</f>
        <v>0</v>
      </c>
      <c r="DN88" s="254">
        <f>IF(DN1&gt;'Вводные данные'!$F$7,0,(EDATE(DM88,'Вводные данные'!$C$6)))</f>
        <v>0</v>
      </c>
      <c r="DO88" s="254">
        <f>IF(DO1&gt;'Вводные данные'!$F$7,0,(EDATE(DN88,'Вводные данные'!$C$6)))</f>
        <v>0</v>
      </c>
      <c r="DP88" s="254">
        <f>IF(DP1&gt;'Вводные данные'!$F$7,0,(EDATE(DO88,'Вводные данные'!$C$6)))</f>
        <v>0</v>
      </c>
      <c r="DQ88" s="254">
        <f>IF(DQ1&gt;'Вводные данные'!$F$7,0,(EDATE(DP88,'Вводные данные'!$C$6)))</f>
        <v>0</v>
      </c>
      <c r="DR88" s="254">
        <f>IF(DR1&gt;'Вводные данные'!$F$7,0,(EDATE(DQ88,'Вводные данные'!$C$6)))</f>
        <v>0</v>
      </c>
      <c r="DS88" s="254">
        <f>IF(DS1&gt;'Вводные данные'!$F$7,0,(EDATE(DR88,'Вводные данные'!$C$6)))</f>
        <v>0</v>
      </c>
      <c r="DT88" s="254">
        <f>IF(DT1&gt;'Вводные данные'!$F$7,0,(EDATE(DS88,'Вводные данные'!$C$6)))</f>
        <v>0</v>
      </c>
      <c r="DU88" s="254">
        <f>IF(DU1&gt;'Вводные данные'!$F$7,0,(EDATE(DT88,'Вводные данные'!$C$6)))</f>
        <v>0</v>
      </c>
      <c r="DV88" s="254">
        <f>IF(DV1&gt;'Вводные данные'!$F$7,0,(EDATE(DU88,'Вводные данные'!$C$6)))</f>
        <v>0</v>
      </c>
      <c r="DW88" s="254">
        <f>IF(DW1&gt;'Вводные данные'!$F$7,0,(EDATE(DV88,'Вводные данные'!$C$6)))</f>
        <v>0</v>
      </c>
      <c r="DX88" s="254">
        <f>IF(DX1&gt;'Вводные данные'!$F$7,0,(EDATE(DW88,'Вводные данные'!$C$6)))</f>
        <v>0</v>
      </c>
      <c r="DY88" s="254">
        <f>IF(DY1&gt;'Вводные данные'!$F$7,0,(EDATE(DX88,'Вводные данные'!$C$6)))</f>
        <v>0</v>
      </c>
      <c r="DZ88" s="254">
        <f>IF(DZ1&gt;'Вводные данные'!$F$7,0,(EDATE(DY88,'Вводные данные'!$C$6)))</f>
        <v>0</v>
      </c>
      <c r="EA88" s="254">
        <f>IF(EA1&gt;'Вводные данные'!$F$7,0,(EDATE(DZ88,'Вводные данные'!$C$6)))</f>
        <v>0</v>
      </c>
      <c r="EB88" s="254">
        <f>IF(EB1&gt;'Вводные данные'!$F$7,0,(EDATE(EA88,'Вводные данные'!$C$6)))</f>
        <v>0</v>
      </c>
      <c r="EC88" s="254">
        <f>IF(EC1&gt;'Вводные данные'!$F$7,0,(EDATE(EB88,'Вводные данные'!$C$6)))</f>
        <v>0</v>
      </c>
      <c r="ED88" s="254">
        <f>IF(ED1&gt;'Вводные данные'!$F$7,0,(EDATE(EC88,'Вводные данные'!$C$6)))</f>
        <v>0</v>
      </c>
      <c r="EE88" s="254">
        <f>IF(EE1&gt;'Вводные данные'!$F$7,0,(EDATE(ED88,'Вводные данные'!$C$6)))</f>
        <v>0</v>
      </c>
      <c r="EF88" s="254">
        <f>IF(EF1&gt;'Вводные данные'!$F$7,0,(EDATE(EE88,'Вводные данные'!$C$6)))</f>
        <v>0</v>
      </c>
      <c r="EG88" s="254">
        <f>IF(EG1&gt;'Вводные данные'!$F$7,0,(EDATE(EF88,'Вводные данные'!$C$6)))</f>
        <v>0</v>
      </c>
      <c r="EH88" s="254">
        <f>IF(EH1&gt;'Вводные данные'!$F$7,0,(EDATE(EG88,'Вводные данные'!$C$6)))</f>
        <v>0</v>
      </c>
      <c r="EI88" s="254">
        <f>IF(EI1&gt;'Вводные данные'!$F$7,0,(EDATE(EH88,'Вводные данные'!$C$6)))</f>
        <v>0</v>
      </c>
      <c r="EJ88" s="254">
        <f>IF(EJ1&gt;'Вводные данные'!$F$7,0,(EDATE(EI88,'Вводные данные'!$C$6)))</f>
        <v>0</v>
      </c>
      <c r="EK88" s="254">
        <f>IF(EK1&gt;'Вводные данные'!$F$7,0,(EDATE(EJ88,'Вводные данные'!$C$6)))</f>
        <v>0</v>
      </c>
      <c r="EL88" s="254">
        <f>IF(EL1&gt;'Вводные данные'!$F$7,0,(EDATE(EK88,'Вводные данные'!$C$6)))</f>
        <v>0</v>
      </c>
      <c r="EM88" s="254">
        <f>IF(EM1&gt;'Вводные данные'!$F$7,0,(EDATE(EL88,'Вводные данные'!$C$6)))</f>
        <v>0</v>
      </c>
      <c r="EN88" s="254">
        <f>IF(EN1&gt;'Вводные данные'!$F$7,0,(EDATE(EM88,'Вводные данные'!$C$6)))</f>
        <v>0</v>
      </c>
      <c r="EO88" s="254">
        <f>IF(EO1&gt;'Вводные данные'!$F$7,0,(EDATE(EN88,'Вводные данные'!$C$6)))</f>
        <v>0</v>
      </c>
      <c r="EP88" s="254">
        <f>IF(EP1&gt;'Вводные данные'!$F$7,0,(EDATE(EO88,'Вводные данные'!$C$6)))</f>
        <v>0</v>
      </c>
      <c r="EQ88" s="254">
        <f>IF(EQ1&gt;'Вводные данные'!$F$7,0,(EDATE(EP88,'Вводные данные'!$C$6)))</f>
        <v>0</v>
      </c>
      <c r="ER88" s="254">
        <f>IF(ER1&gt;'Вводные данные'!$F$7,0,(EDATE(EQ88,'Вводные данные'!$C$6)))</f>
        <v>0</v>
      </c>
      <c r="ES88" s="254">
        <f>IF(ES1&gt;'Вводные данные'!$F$7,0,(EDATE(ER88,'Вводные данные'!$C$6)))</f>
        <v>0</v>
      </c>
      <c r="ET88" s="254">
        <f>IF(ET1&gt;'Вводные данные'!$F$7,0,(EDATE(ES88,'Вводные данные'!$C$6)))</f>
        <v>0</v>
      </c>
      <c r="EU88" s="254">
        <f>IF(EU1&gt;'Вводные данные'!$F$7,0,(EDATE(ET88,'Вводные данные'!$C$6)))</f>
        <v>0</v>
      </c>
      <c r="EV88" s="254">
        <f>IF(EV1&gt;'Вводные данные'!$F$7,0,(EDATE(EU88,'Вводные данные'!$C$6)))</f>
        <v>0</v>
      </c>
      <c r="EW88" s="254">
        <f>IF(EW1&gt;'Вводные данные'!$F$7,0,(EDATE(EV88,'Вводные данные'!$C$6)))</f>
        <v>0</v>
      </c>
    </row>
    <row r="89" spans="2:153" ht="16.5" hidden="1" thickBot="1" x14ac:dyDescent="0.3">
      <c r="B89" s="45" t="s">
        <v>297</v>
      </c>
      <c r="C89" s="45"/>
      <c r="D89" s="45">
        <f>IFERROR((D56/(1+($D$86/12*'Вводные данные'!$C$6))^D1),0)</f>
        <v>-3588.5167464114834</v>
      </c>
      <c r="E89" s="45">
        <f>IFERROR((E56/(1+($D$86/12*'Вводные данные'!$C$6))^E1),0)</f>
        <v>-3433.9873171401759</v>
      </c>
      <c r="F89" s="45">
        <f>IFERROR((F56/(1+($D$86/12*'Вводные данные'!$C$6))^F1),0)</f>
        <v>-3286.1122652059098</v>
      </c>
      <c r="G89" s="45">
        <f>IFERROR((G56/(1+($D$86/12*'Вводные данные'!$C$6))^G1),0)</f>
        <v>-3144.6050384745558</v>
      </c>
      <c r="H89" s="45">
        <f>IFERROR((H56/(1+($D$86/12*'Вводные данные'!$C$6))^H1),0)</f>
        <v>-3009.1914243775655</v>
      </c>
      <c r="I89" s="45">
        <f>IFERROR((I56/(1+($D$86/12*'Вводные данные'!$C$6))^I1),0)</f>
        <v>-2879.6090185431253</v>
      </c>
      <c r="J89" s="45">
        <f>IFERROR((J56/(1+($D$86/12*'Вводные данные'!$C$6))^J1),0)</f>
        <v>8771.2140737057016</v>
      </c>
      <c r="K89" s="45">
        <f>IFERROR((K56/(1+($D$86/12*'Вводные данные'!$C$6))^K1),0)</f>
        <v>17393.818427529088</v>
      </c>
      <c r="L89" s="45">
        <f>IFERROR((L56/(1+($D$86/12*'Вводные данные'!$C$6))^L1),0)</f>
        <v>20877.539794019256</v>
      </c>
      <c r="M89" s="255">
        <f>IFERROR((M56/(1+($D$86/12*'Вводные данные'!$C$6))^M1),0)</f>
        <v>24028.97345937241</v>
      </c>
      <c r="N89" s="255">
        <f>IFERROR((N56/(1+($D$86/12*'Вводные данные'!$C$6))^N1),0)</f>
        <v>30746.321931360551</v>
      </c>
      <c r="O89" s="255">
        <f>IFERROR((O56/(1+($D$86/12*'Вводные данные'!$C$6))^O1),0)</f>
        <v>40549.718052810895</v>
      </c>
      <c r="P89" s="255">
        <f>IFERROR((P56/(1+($D$86/12*'Вводные данные'!$C$6))^P1),0)</f>
        <v>49451.788007613577</v>
      </c>
      <c r="Q89" s="255">
        <f>IFERROR((Q56/(1+($D$86/12*'Вводные данные'!$C$6))^Q1),0)</f>
        <v>57719.531083225462</v>
      </c>
      <c r="R89" s="255">
        <f>IFERROR((R56/(1+($D$86/12*'Вводные данные'!$C$6))^R1),0)</f>
        <v>65183.518652345512</v>
      </c>
      <c r="S89" s="255">
        <f>IFERROR((S56/(1+($D$86/12*'Вводные данные'!$C$6))^S1),0)</f>
        <v>62566.63451900542</v>
      </c>
      <c r="T89" s="255">
        <f>IFERROR((T56/(1+($D$86/12*'Вводные данные'!$C$6))^T1),0)</f>
        <v>60054.254703304214</v>
      </c>
      <c r="U89" s="255">
        <f>IFERROR((U56/(1+($D$86/12*'Вводные данные'!$C$6))^U1),0)</f>
        <v>57642.231460727002</v>
      </c>
      <c r="V89" s="255">
        <f>IFERROR((V56/(1+($D$86/12*'Вводные данные'!$C$6))^V1),0)</f>
        <v>55326.580480863726</v>
      </c>
      <c r="W89" s="255">
        <f>IFERROR((W56/(1+($D$86/12*'Вводные данные'!$C$6))^W1),0)</f>
        <v>53103.474503127851</v>
      </c>
      <c r="X89" s="255">
        <f>IFERROR((X56/(1+($D$86/12*'Вводные данные'!$C$6))^X1),0)</f>
        <v>0</v>
      </c>
      <c r="Y89" s="255">
        <f>IFERROR((Y56/(1+($D$86/12*'Вводные данные'!$C$6))^Y1),0)</f>
        <v>0</v>
      </c>
      <c r="Z89" s="255">
        <f>IFERROR((Z56/(1+($D$86/12*'Вводные данные'!$C$6))^Z1),0)</f>
        <v>0</v>
      </c>
      <c r="AA89" s="255">
        <f>IFERROR((AA56/(1+($D$86/12*'Вводные данные'!$C$6))^AA1),0)</f>
        <v>0</v>
      </c>
      <c r="AB89" s="255">
        <f>IFERROR((AB56/(1+($D$86/12*'Вводные данные'!$C$6))^AB1),0)</f>
        <v>0</v>
      </c>
      <c r="AC89" s="255">
        <f>IFERROR((AC56/(1+($D$86/12*'Вводные данные'!$C$6))^AC1),0)</f>
        <v>0</v>
      </c>
      <c r="AD89" s="255">
        <f>IFERROR((AD56/(1+($D$86/12*'Вводные данные'!$C$6))^AD1),0)</f>
        <v>0</v>
      </c>
      <c r="AE89" s="255">
        <f>IFERROR((AE56/(1+($D$86/12*'Вводные данные'!$C$6))^AE1),0)</f>
        <v>0</v>
      </c>
      <c r="AF89" s="255">
        <f>IFERROR((AF56/(1+($D$86/12*'Вводные данные'!$C$6))^AF1),0)</f>
        <v>0</v>
      </c>
      <c r="AG89" s="255">
        <f>IFERROR((AG56/(1+($D$86/12*'Вводные данные'!$C$6))^AG1),0)</f>
        <v>0</v>
      </c>
      <c r="AH89" s="255">
        <f>IFERROR((AH56/(1+($D$86/12*'Вводные данные'!$C$6))^AH1),0)</f>
        <v>0</v>
      </c>
      <c r="AI89" s="255">
        <f>IFERROR((AI56/(1+($D$86/12*'Вводные данные'!$C$6))^AI1),0)</f>
        <v>0</v>
      </c>
      <c r="AJ89" s="255">
        <f>IFERROR((AJ56/(1+($D$86/12*'Вводные данные'!$C$6))^AJ1),0)</f>
        <v>0</v>
      </c>
      <c r="AK89" s="255">
        <f>IFERROR((AK56/(1+($D$86/12*'Вводные данные'!$C$6))^AK1),0)</f>
        <v>0</v>
      </c>
      <c r="AL89" s="255">
        <f>IFERROR((AL56/(1+($D$86/12*'Вводные данные'!$C$6))^AL1),0)</f>
        <v>0</v>
      </c>
      <c r="AM89" s="255">
        <f>IFERROR((AM56/(1+($D$86/12*'Вводные данные'!$C$6))^AM1),0)</f>
        <v>0</v>
      </c>
      <c r="AN89" s="255">
        <f>IFERROR((AN56/(1+($D$86/12*'Вводные данные'!$C$6))^AN1),0)</f>
        <v>0</v>
      </c>
      <c r="AO89" s="255">
        <f>IFERROR((AO56/(1+($D$86/12*'Вводные данные'!$C$6))^AO1),0)</f>
        <v>0</v>
      </c>
      <c r="AP89" s="255">
        <f>IFERROR((AP56/(1+($D$86/12*'Вводные данные'!$C$6))^AP1),0)</f>
        <v>0</v>
      </c>
      <c r="AQ89" s="255">
        <f>IFERROR((AQ56/(1+($D$86/12*'Вводные данные'!$C$6))^AQ1),0)</f>
        <v>0</v>
      </c>
      <c r="AR89" s="255">
        <f>IFERROR((AR56/(1+($D$86/12*'Вводные данные'!$C$6))^AR1),0)</f>
        <v>0</v>
      </c>
      <c r="AS89" s="255">
        <f>IFERROR((AS56/(1+($D$86/12*'Вводные данные'!$C$6))^AS1),0)</f>
        <v>0</v>
      </c>
      <c r="AT89" s="255">
        <f>IFERROR((AT56/(1+($D$86/12*'Вводные данные'!$C$6))^AT1),0)</f>
        <v>0</v>
      </c>
      <c r="AU89" s="255">
        <f>IFERROR((AU56/(1+($D$86/12*'Вводные данные'!$C$6))^AU1),0)</f>
        <v>0</v>
      </c>
      <c r="AV89" s="255">
        <f>IFERROR((AV56/(1+($D$86/12*'Вводные данные'!$C$6))^AV1),0)</f>
        <v>0</v>
      </c>
      <c r="AW89" s="255">
        <f>IFERROR((AW56/(1+($D$86/12*'Вводные данные'!$C$6))^AW1),0)</f>
        <v>0</v>
      </c>
      <c r="AX89" s="255">
        <f>IFERROR((AX56/(1+($D$86/12*'Вводные данные'!$C$6))^AX1),0)</f>
        <v>0</v>
      </c>
      <c r="AY89" s="255">
        <f>IFERROR((AY56/(1+($D$86/12*'Вводные данные'!$C$6))^AY1),0)</f>
        <v>0</v>
      </c>
      <c r="AZ89" s="255">
        <f>IFERROR((AZ56/(1+($D$86/12*'Вводные данные'!$C$6))^AZ1),0)</f>
        <v>0</v>
      </c>
      <c r="BA89" s="255">
        <f>IFERROR((BA56/(1+($D$86/12*'Вводные данные'!$C$6))^BA1),0)</f>
        <v>0</v>
      </c>
      <c r="BB89" s="255">
        <f>IFERROR((BB56/(1+($D$86/12*'Вводные данные'!$C$6))^BB1),0)</f>
        <v>0</v>
      </c>
      <c r="BC89" s="255">
        <f>IFERROR((BC56/(1+($D$86/12*'Вводные данные'!$C$6))^BC1),0)</f>
        <v>0</v>
      </c>
      <c r="BD89" s="255">
        <f>IFERROR((BD56/(1+($D$86/12*'Вводные данные'!$C$6))^BD1),0)</f>
        <v>0</v>
      </c>
      <c r="BE89" s="255">
        <f>IFERROR((BE56/(1+($D$86/12*'Вводные данные'!$C$6))^BE1),0)</f>
        <v>0</v>
      </c>
      <c r="BF89" s="255">
        <f>IFERROR((BF56/(1+($D$86/12*'Вводные данные'!$C$6))^BF1),0)</f>
        <v>0</v>
      </c>
      <c r="BG89" s="255">
        <f>IFERROR((BG56/(1+($D$86/12*'Вводные данные'!$C$6))^BG1),0)</f>
        <v>0</v>
      </c>
      <c r="BH89" s="255">
        <f>IFERROR((BH56/(1+($D$86/12*'Вводные данные'!$C$6))^BH1),0)</f>
        <v>0</v>
      </c>
      <c r="BI89" s="255">
        <f>IFERROR((BI56/(1+($D$86/12*'Вводные данные'!$C$6))^BI1),0)</f>
        <v>0</v>
      </c>
      <c r="BJ89" s="255">
        <f>IFERROR((BJ56/(1+($D$86/12*'Вводные данные'!$C$6))^BJ1),0)</f>
        <v>0</v>
      </c>
      <c r="BK89" s="255">
        <f>IFERROR((BK56/(1+($D$86/12*'Вводные данные'!$C$6))^BK1),0)</f>
        <v>0</v>
      </c>
      <c r="BL89" s="255">
        <f>IFERROR((BL56/(1+($D$86/12*'Вводные данные'!$C$6))^BL1),0)</f>
        <v>0</v>
      </c>
      <c r="BM89" s="255">
        <f>IFERROR((BM56/(1+($D$86/12*'Вводные данные'!$C$6))^BM1),0)</f>
        <v>0</v>
      </c>
      <c r="BN89" s="255">
        <f>IFERROR((BN56/(1+($D$86/12*'Вводные данные'!$C$6))^BN1),0)</f>
        <v>0</v>
      </c>
      <c r="BO89" s="255">
        <f>IFERROR((BO56/(1+($D$86/12*'Вводные данные'!$C$6))^BO1),0)</f>
        <v>0</v>
      </c>
      <c r="BP89" s="255">
        <f>IFERROR((BP56/(1+($D$86/12*'Вводные данные'!$C$6))^BP1),0)</f>
        <v>0</v>
      </c>
      <c r="BQ89" s="255">
        <f>IFERROR((BQ56/(1+($D$86/12*'Вводные данные'!$C$6))^BQ1),0)</f>
        <v>0</v>
      </c>
      <c r="BR89" s="255">
        <f>IFERROR((BR56/(1+($D$86/12*'Вводные данные'!$C$6))^BR1),0)</f>
        <v>0</v>
      </c>
      <c r="BS89" s="255">
        <f>IFERROR((BS56/(1+($D$86/12*'Вводные данные'!$C$6))^BS1),0)</f>
        <v>0</v>
      </c>
      <c r="BT89" s="255">
        <f>IFERROR((BT56/(1+($D$86/12*'Вводные данные'!$C$6))^BT1),0)</f>
        <v>0</v>
      </c>
      <c r="BU89" s="255">
        <f>IFERROR((BU56/(1+($D$86/12*'Вводные данные'!$C$6))^BU1),0)</f>
        <v>0</v>
      </c>
      <c r="BV89" s="255">
        <f>IFERROR((BV56/(1+($D$86/12*'Вводные данные'!$C$6))^BV1),0)</f>
        <v>0</v>
      </c>
      <c r="BW89" s="255">
        <f>IFERROR((BW56/(1+($D$86/12*'Вводные данные'!$C$6))^BW1),0)</f>
        <v>0</v>
      </c>
      <c r="BX89" s="255">
        <f>IFERROR((BX56/(1+($D$86/12*'Вводные данные'!$C$6))^BX1),0)</f>
        <v>0</v>
      </c>
      <c r="BY89" s="255">
        <f>IFERROR((BY56/(1+($D$86/12*'Вводные данные'!$C$6))^BY1),0)</f>
        <v>0</v>
      </c>
      <c r="BZ89" s="255">
        <f>IFERROR((BZ56/(1+($D$86/12*'Вводные данные'!$C$6))^BZ1),0)</f>
        <v>0</v>
      </c>
      <c r="CA89" s="255">
        <f>IFERROR((CA56/(1+($D$86/12*'Вводные данные'!$C$6))^CA1),0)</f>
        <v>0</v>
      </c>
      <c r="CB89" s="255">
        <f>IFERROR((CB56/(1+($D$86/12*'Вводные данные'!$C$6))^CB1),0)</f>
        <v>0</v>
      </c>
      <c r="CC89" s="255">
        <f>IFERROR((CC56/(1+($D$86/12*'Вводные данные'!$C$6))^CC1),0)</f>
        <v>0</v>
      </c>
      <c r="CD89" s="255">
        <f>IFERROR((CD56/(1+($D$86/12*'Вводные данные'!$C$6))^CD1),0)</f>
        <v>0</v>
      </c>
      <c r="CE89" s="255">
        <f>IFERROR((CE56/(1+($D$86/12*'Вводные данные'!$C$6))^CE1),0)</f>
        <v>0</v>
      </c>
      <c r="CF89" s="255">
        <f>IFERROR((CF56/(1+($D$86/12*'Вводные данные'!$C$6))^CF1),0)</f>
        <v>0</v>
      </c>
      <c r="CG89" s="255">
        <f>IFERROR((CG56/(1+($D$86/12*'Вводные данные'!$C$6))^CG1),0)</f>
        <v>0</v>
      </c>
      <c r="CH89" s="255">
        <f>IFERROR((CH56/(1+($D$86/12*'Вводные данные'!$C$6))^CH1),0)</f>
        <v>0</v>
      </c>
      <c r="CI89" s="255">
        <f>IFERROR((CI56/(1+($D$86/12*'Вводные данные'!$C$6))^CI1),0)</f>
        <v>0</v>
      </c>
      <c r="CJ89" s="255">
        <f>IFERROR((CJ56/(1+($D$86/12*'Вводные данные'!$C$6))^CJ1),0)</f>
        <v>0</v>
      </c>
      <c r="CK89" s="255">
        <f>IFERROR((CK56/(1+($D$86/12*'Вводные данные'!$C$6))^CK1),0)</f>
        <v>0</v>
      </c>
      <c r="CL89" s="255">
        <f>IFERROR((CL56/(1+($D$86/12*'Вводные данные'!$C$6))^CL1),0)</f>
        <v>0</v>
      </c>
      <c r="CM89" s="255">
        <f>IFERROR((CM56/(1+($D$86/12*'Вводные данные'!$C$6))^CM1),0)</f>
        <v>0</v>
      </c>
      <c r="CN89" s="255">
        <f>IFERROR((CN56/(1+($D$86/12*'Вводные данные'!$C$6))^CN1),0)</f>
        <v>0</v>
      </c>
      <c r="CO89" s="255">
        <f>IFERROR((CO56/(1+($D$86/12*'Вводные данные'!$C$6))^CO1),0)</f>
        <v>0</v>
      </c>
      <c r="CP89" s="255">
        <f>IFERROR((CP56/(1+($D$86/12*'Вводные данные'!$C$6))^CP1),0)</f>
        <v>0</v>
      </c>
      <c r="CQ89" s="255">
        <f>IFERROR((CQ56/(1+($D$86/12*'Вводные данные'!$C$6))^CQ1),0)</f>
        <v>0</v>
      </c>
      <c r="CR89" s="255">
        <f>IFERROR((CR56/(1+($D$86/12*'Вводные данные'!$C$6))^CR1),0)</f>
        <v>0</v>
      </c>
      <c r="CS89" s="255">
        <f>IFERROR((CS56/(1+($D$86/12*'Вводные данные'!$C$6))^CS1),0)</f>
        <v>0</v>
      </c>
      <c r="CT89" s="255">
        <f>IFERROR((CT56/(1+($D$86/12*'Вводные данные'!$C$6))^CT1),0)</f>
        <v>0</v>
      </c>
      <c r="CU89" s="255">
        <f>IFERROR((CU56/(1+($D$86/12*'Вводные данные'!$C$6))^CU1),0)</f>
        <v>0</v>
      </c>
      <c r="CV89" s="255">
        <f>IFERROR((CV56/(1+($D$86/12*'Вводные данные'!$C$6))^CV1),0)</f>
        <v>0</v>
      </c>
      <c r="CW89" s="255">
        <f>IFERROR((CW56/(1+($D$86/12*'Вводные данные'!$C$6))^CW1),0)</f>
        <v>0</v>
      </c>
      <c r="CX89" s="255">
        <f>IFERROR((CX56/(1+($D$86/12*'Вводные данные'!$C$6))^CX1),0)</f>
        <v>0</v>
      </c>
      <c r="CY89" s="255">
        <f>IFERROR((CY56/(1+($D$86/12*'Вводные данные'!$C$6))^CY1),0)</f>
        <v>0</v>
      </c>
      <c r="CZ89" s="255">
        <f>IFERROR((CZ56/(1+($D$86/12*'Вводные данные'!$C$6))^CZ1),0)</f>
        <v>0</v>
      </c>
      <c r="DA89" s="255">
        <f>IFERROR((DA56/(1+($D$86/12*'Вводные данные'!$C$6))^DA1),0)</f>
        <v>0</v>
      </c>
      <c r="DB89" s="255">
        <f>IFERROR((DB56/(1+($D$86/12*'Вводные данные'!$C$6))^DB1),0)</f>
        <v>0</v>
      </c>
      <c r="DC89" s="255">
        <f>IFERROR((DC56/(1+($D$86/12*'Вводные данные'!$C$6))^DC1),0)</f>
        <v>0</v>
      </c>
      <c r="DD89" s="255">
        <f>IFERROR((DD56/(1+($D$86/12*'Вводные данные'!$C$6))^DD1),0)</f>
        <v>0</v>
      </c>
      <c r="DE89" s="255">
        <f>IFERROR((DE56/(1+($D$86/12*'Вводные данные'!$C$6))^DE1),0)</f>
        <v>0</v>
      </c>
      <c r="DF89" s="255">
        <f>IFERROR((DF56/(1+($D$86/12*'Вводные данные'!$C$6))^DF1),0)</f>
        <v>0</v>
      </c>
      <c r="DG89" s="255">
        <f>IFERROR((DG56/(1+($D$86/12*'Вводные данные'!$C$6))^DG1),0)</f>
        <v>0</v>
      </c>
      <c r="DH89" s="255">
        <f>IFERROR((DH56/(1+($D$86/12*'Вводные данные'!$C$6))^DH1),0)</f>
        <v>0</v>
      </c>
      <c r="DI89" s="255">
        <f>IFERROR((DI56/(1+($D$86/12*'Вводные данные'!$C$6))^DI1),0)</f>
        <v>0</v>
      </c>
      <c r="DJ89" s="255">
        <f>IFERROR((DJ56/(1+($D$86/12*'Вводные данные'!$C$6))^DJ1),0)</f>
        <v>0</v>
      </c>
      <c r="DK89" s="255">
        <f>IFERROR((DK56/(1+($D$86/12*'Вводные данные'!$C$6))^DK1),0)</f>
        <v>0</v>
      </c>
      <c r="DL89" s="255">
        <f>IFERROR((DL56/(1+($D$86/12*'Вводные данные'!$C$6))^DL1),0)</f>
        <v>0</v>
      </c>
      <c r="DM89" s="255">
        <f>IFERROR((DM56/(1+($D$86/12*'Вводные данные'!$C$6))^DM1),0)</f>
        <v>0</v>
      </c>
      <c r="DN89" s="255">
        <f>IFERROR((DN56/(1+($D$86/12*'Вводные данные'!$C$6))^DN1),0)</f>
        <v>0</v>
      </c>
      <c r="DO89" s="255">
        <f>IFERROR((DO56/(1+($D$86/12*'Вводные данные'!$C$6))^DO1),0)</f>
        <v>0</v>
      </c>
      <c r="DP89" s="255">
        <f>IFERROR((DP56/(1+($D$86/12*'Вводные данные'!$C$6))^DP1),0)</f>
        <v>0</v>
      </c>
      <c r="DQ89" s="255">
        <f>IFERROR((DQ56/(1+($D$86/12*'Вводные данные'!$C$6))^DQ1),0)</f>
        <v>0</v>
      </c>
      <c r="DR89" s="255">
        <f>IFERROR((DR56/(1+($D$86/12*'Вводные данные'!$C$6))^DR1),0)</f>
        <v>0</v>
      </c>
      <c r="DS89" s="255">
        <f>IFERROR((DS56/(1+($D$86/12*'Вводные данные'!$C$6))^DS1),0)</f>
        <v>0</v>
      </c>
      <c r="DT89" s="255">
        <f>IFERROR((DT56/(1+($D$86/12*'Вводные данные'!$C$6))^DT1),0)</f>
        <v>0</v>
      </c>
      <c r="DU89" s="255">
        <f>IFERROR((DU56/(1+($D$86/12*'Вводные данные'!$C$6))^DU1),0)</f>
        <v>0</v>
      </c>
      <c r="DV89" s="255">
        <f>IFERROR((DV56/(1+($D$86/12*'Вводные данные'!$C$6))^DV1),0)</f>
        <v>0</v>
      </c>
      <c r="DW89" s="255">
        <f>IFERROR((DW56/(1+($D$86/12*'Вводные данные'!$C$6))^DW1),0)</f>
        <v>0</v>
      </c>
      <c r="DX89" s="255">
        <f>IFERROR((DX56/(1+($D$86/12*'Вводные данные'!$C$6))^DX1),0)</f>
        <v>0</v>
      </c>
      <c r="DY89" s="255">
        <f>IFERROR((DY56/(1+($D$86/12*'Вводные данные'!$C$6))^DY1),0)</f>
        <v>0</v>
      </c>
      <c r="DZ89" s="255">
        <f>IFERROR((DZ56/(1+($D$86/12*'Вводные данные'!$C$6))^DZ1),0)</f>
        <v>0</v>
      </c>
      <c r="EA89" s="255">
        <f>IFERROR((EA56/(1+($D$86/12*'Вводные данные'!$C$6))^EA1),0)</f>
        <v>0</v>
      </c>
      <c r="EB89" s="255">
        <f>IFERROR((EB56/(1+($D$86/12*'Вводные данные'!$C$6))^EB1),0)</f>
        <v>0</v>
      </c>
      <c r="EC89" s="255">
        <f>IFERROR((EC56/(1+($D$86/12*'Вводные данные'!$C$6))^EC1),0)</f>
        <v>0</v>
      </c>
      <c r="ED89" s="255">
        <f>IFERROR((ED56/(1+($D$86/12*'Вводные данные'!$C$6))^ED1),0)</f>
        <v>0</v>
      </c>
      <c r="EE89" s="255">
        <f>IFERROR((EE56/(1+($D$86/12*'Вводные данные'!$C$6))^EE1),0)</f>
        <v>0</v>
      </c>
      <c r="EF89" s="255">
        <f>IFERROR((EF56/(1+($D$86/12*'Вводные данные'!$C$6))^EF1),0)</f>
        <v>0</v>
      </c>
      <c r="EG89" s="255">
        <f>IFERROR((EG56/(1+($D$86/12*'Вводные данные'!$C$6))^EG1),0)</f>
        <v>0</v>
      </c>
      <c r="EH89" s="255">
        <f>IFERROR((EH56/(1+($D$86/12*'Вводные данные'!$C$6))^EH1),0)</f>
        <v>0</v>
      </c>
      <c r="EI89" s="255">
        <f>IFERROR((EI56/(1+($D$86/12*'Вводные данные'!$C$6))^EI1),0)</f>
        <v>0</v>
      </c>
      <c r="EJ89" s="255">
        <f>IFERROR((EJ56/(1+($D$86/12*'Вводные данные'!$C$6))^EJ1),0)</f>
        <v>0</v>
      </c>
      <c r="EK89" s="255">
        <f>IFERROR((EK56/(1+($D$86/12*'Вводные данные'!$C$6))^EK1),0)</f>
        <v>0</v>
      </c>
      <c r="EL89" s="255">
        <f>IFERROR((EL56/(1+($D$86/12*'Вводные данные'!$C$6))^EL1),0)</f>
        <v>0</v>
      </c>
      <c r="EM89" s="255">
        <f>IFERROR((EM56/(1+($D$86/12*'Вводные данные'!$C$6))^EM1),0)</f>
        <v>0</v>
      </c>
      <c r="EN89" s="255">
        <f>IFERROR((EN56/(1+($D$86/12*'Вводные данные'!$C$6))^EN1),0)</f>
        <v>0</v>
      </c>
      <c r="EO89" s="255">
        <f>IFERROR((EO56/(1+($D$86/12*'Вводные данные'!$C$6))^EO1),0)</f>
        <v>0</v>
      </c>
      <c r="EP89" s="255">
        <f>IFERROR((EP56/(1+($D$86/12*'Вводные данные'!$C$6))^EP1),0)</f>
        <v>0</v>
      </c>
      <c r="EQ89" s="255">
        <f>IFERROR((EQ56/(1+($D$86/12*'Вводные данные'!$C$6))^EQ1),0)</f>
        <v>0</v>
      </c>
      <c r="ER89" s="255">
        <f>IFERROR((ER56/(1+($D$86/12*'Вводные данные'!$C$6))^ER1),0)</f>
        <v>0</v>
      </c>
      <c r="ES89" s="255">
        <f>IFERROR((ES56/(1+($D$86/12*'Вводные данные'!$C$6))^ES1),0)</f>
        <v>0</v>
      </c>
      <c r="ET89" s="255">
        <f>IFERROR((ET56/(1+($D$86/12*'Вводные данные'!$C$6))^ET1),0)</f>
        <v>0</v>
      </c>
      <c r="EU89" s="255">
        <f>IFERROR((EU56/(1+($D$86/12*'Вводные данные'!$C$6))^EU1),0)</f>
        <v>0</v>
      </c>
      <c r="EV89" s="255">
        <f>IFERROR((EV56/(1+($D$86/12*'Вводные данные'!$C$6))^EV1),0)</f>
        <v>0</v>
      </c>
      <c r="EW89" s="255">
        <f>IFERROR((EW56/(1+($D$86/12*'Вводные данные'!$C$6))^EW1),0)</f>
        <v>0</v>
      </c>
    </row>
    <row r="90" spans="2:153" ht="16.5" hidden="1" thickBot="1" x14ac:dyDescent="0.3">
      <c r="B90" s="45" t="s">
        <v>296</v>
      </c>
      <c r="C90" s="45"/>
      <c r="D90" s="45">
        <f>D69+D56</f>
        <v>-3750</v>
      </c>
      <c r="E90" s="79">
        <f t="shared" ref="E90:AJ90" si="6">IFERROR(E56+E69,0)</f>
        <v>-5750</v>
      </c>
      <c r="F90" s="79">
        <f t="shared" si="6"/>
        <v>-29750</v>
      </c>
      <c r="G90" s="79">
        <f t="shared" si="6"/>
        <v>-183750</v>
      </c>
      <c r="H90" s="79">
        <f t="shared" si="6"/>
        <v>-133750</v>
      </c>
      <c r="I90" s="79">
        <f t="shared" si="6"/>
        <v>-85750</v>
      </c>
      <c r="J90" s="79">
        <f t="shared" si="6"/>
        <v>-68063.589560250766</v>
      </c>
      <c r="K90" s="79">
        <f t="shared" si="6"/>
        <v>-75264.240154642219</v>
      </c>
      <c r="L90" s="79">
        <f t="shared" si="6"/>
        <v>31026.010431697225</v>
      </c>
      <c r="M90" s="255">
        <f t="shared" si="6"/>
        <v>37316.261018036661</v>
      </c>
      <c r="N90" s="255">
        <f t="shared" si="6"/>
        <v>49896.762190715563</v>
      </c>
      <c r="O90" s="255">
        <f t="shared" si="6"/>
        <v>68767.513949733882</v>
      </c>
      <c r="P90" s="255">
        <f t="shared" si="6"/>
        <v>87638.265708752224</v>
      </c>
      <c r="Q90" s="255">
        <f t="shared" si="6"/>
        <v>106893.39246777057</v>
      </c>
      <c r="R90" s="255">
        <f t="shared" si="6"/>
        <v>126148.51922678889</v>
      </c>
      <c r="S90" s="255">
        <f t="shared" si="6"/>
        <v>126532.89422678889</v>
      </c>
      <c r="T90" s="255">
        <f t="shared" si="6"/>
        <v>126917.26922678889</v>
      </c>
      <c r="U90" s="255">
        <f t="shared" si="6"/>
        <v>127301.64422678889</v>
      </c>
      <c r="V90" s="255">
        <f t="shared" si="6"/>
        <v>127686.01922678889</v>
      </c>
      <c r="W90" s="255">
        <f t="shared" si="6"/>
        <v>128070.39422678889</v>
      </c>
      <c r="X90" s="255">
        <f t="shared" si="6"/>
        <v>0</v>
      </c>
      <c r="Y90" s="255">
        <f t="shared" si="6"/>
        <v>0</v>
      </c>
      <c r="Z90" s="255">
        <f t="shared" si="6"/>
        <v>0</v>
      </c>
      <c r="AA90" s="255">
        <f t="shared" si="6"/>
        <v>0</v>
      </c>
      <c r="AB90" s="255">
        <f t="shared" si="6"/>
        <v>0</v>
      </c>
      <c r="AC90" s="255">
        <f t="shared" si="6"/>
        <v>0</v>
      </c>
      <c r="AD90" s="255">
        <f t="shared" si="6"/>
        <v>0</v>
      </c>
      <c r="AE90" s="255">
        <f t="shared" si="6"/>
        <v>0</v>
      </c>
      <c r="AF90" s="255">
        <f t="shared" si="6"/>
        <v>0</v>
      </c>
      <c r="AG90" s="255">
        <f t="shared" si="6"/>
        <v>0</v>
      </c>
      <c r="AH90" s="255">
        <f t="shared" si="6"/>
        <v>0</v>
      </c>
      <c r="AI90" s="255">
        <f t="shared" si="6"/>
        <v>0</v>
      </c>
      <c r="AJ90" s="255">
        <f t="shared" si="6"/>
        <v>0</v>
      </c>
      <c r="AK90" s="255">
        <f t="shared" ref="AK90:BP90" si="7">IFERROR(AK56+AK69,0)</f>
        <v>0</v>
      </c>
      <c r="AL90" s="255">
        <f t="shared" si="7"/>
        <v>0</v>
      </c>
      <c r="AM90" s="255">
        <f t="shared" si="7"/>
        <v>0</v>
      </c>
      <c r="AN90" s="255">
        <f t="shared" si="7"/>
        <v>0</v>
      </c>
      <c r="AO90" s="255">
        <f t="shared" si="7"/>
        <v>0</v>
      </c>
      <c r="AP90" s="255">
        <f t="shared" si="7"/>
        <v>0</v>
      </c>
      <c r="AQ90" s="255">
        <f t="shared" si="7"/>
        <v>0</v>
      </c>
      <c r="AR90" s="255">
        <f t="shared" si="7"/>
        <v>0</v>
      </c>
      <c r="AS90" s="255">
        <f t="shared" si="7"/>
        <v>0</v>
      </c>
      <c r="AT90" s="255">
        <f t="shared" si="7"/>
        <v>0</v>
      </c>
      <c r="AU90" s="255">
        <f t="shared" si="7"/>
        <v>0</v>
      </c>
      <c r="AV90" s="255">
        <f t="shared" si="7"/>
        <v>0</v>
      </c>
      <c r="AW90" s="255">
        <f t="shared" si="7"/>
        <v>0</v>
      </c>
      <c r="AX90" s="255">
        <f t="shared" si="7"/>
        <v>0</v>
      </c>
      <c r="AY90" s="255">
        <f t="shared" si="7"/>
        <v>0</v>
      </c>
      <c r="AZ90" s="255">
        <f t="shared" si="7"/>
        <v>0</v>
      </c>
      <c r="BA90" s="255">
        <f t="shared" si="7"/>
        <v>0</v>
      </c>
      <c r="BB90" s="255">
        <f t="shared" si="7"/>
        <v>0</v>
      </c>
      <c r="BC90" s="255">
        <f t="shared" si="7"/>
        <v>0</v>
      </c>
      <c r="BD90" s="255">
        <f t="shared" si="7"/>
        <v>0</v>
      </c>
      <c r="BE90" s="255">
        <f t="shared" si="7"/>
        <v>0</v>
      </c>
      <c r="BF90" s="255">
        <f t="shared" si="7"/>
        <v>0</v>
      </c>
      <c r="BG90" s="255">
        <f t="shared" si="7"/>
        <v>0</v>
      </c>
      <c r="BH90" s="255">
        <f t="shared" si="7"/>
        <v>0</v>
      </c>
      <c r="BI90" s="255">
        <f t="shared" si="7"/>
        <v>0</v>
      </c>
      <c r="BJ90" s="255">
        <f t="shared" si="7"/>
        <v>0</v>
      </c>
      <c r="BK90" s="255">
        <f t="shared" si="7"/>
        <v>0</v>
      </c>
      <c r="BL90" s="255">
        <f t="shared" si="7"/>
        <v>0</v>
      </c>
      <c r="BM90" s="255">
        <f t="shared" si="7"/>
        <v>0</v>
      </c>
      <c r="BN90" s="255">
        <f t="shared" si="7"/>
        <v>0</v>
      </c>
      <c r="BO90" s="255">
        <f t="shared" si="7"/>
        <v>0</v>
      </c>
      <c r="BP90" s="255">
        <f t="shared" si="7"/>
        <v>0</v>
      </c>
      <c r="BQ90" s="255">
        <f t="shared" ref="BQ90:CV90" si="8">IFERROR(BQ56+BQ69,0)</f>
        <v>0</v>
      </c>
      <c r="BR90" s="255">
        <f t="shared" si="8"/>
        <v>0</v>
      </c>
      <c r="BS90" s="255">
        <f t="shared" si="8"/>
        <v>0</v>
      </c>
      <c r="BT90" s="255">
        <f t="shared" si="8"/>
        <v>0</v>
      </c>
      <c r="BU90" s="255">
        <f t="shared" si="8"/>
        <v>0</v>
      </c>
      <c r="BV90" s="255">
        <f t="shared" si="8"/>
        <v>0</v>
      </c>
      <c r="BW90" s="255">
        <f t="shared" si="8"/>
        <v>0</v>
      </c>
      <c r="BX90" s="255">
        <f t="shared" si="8"/>
        <v>0</v>
      </c>
      <c r="BY90" s="255">
        <f t="shared" si="8"/>
        <v>0</v>
      </c>
      <c r="BZ90" s="255">
        <f t="shared" si="8"/>
        <v>0</v>
      </c>
      <c r="CA90" s="255">
        <f t="shared" si="8"/>
        <v>0</v>
      </c>
      <c r="CB90" s="255">
        <f t="shared" si="8"/>
        <v>0</v>
      </c>
      <c r="CC90" s="255">
        <f t="shared" si="8"/>
        <v>0</v>
      </c>
      <c r="CD90" s="255">
        <f t="shared" si="8"/>
        <v>0</v>
      </c>
      <c r="CE90" s="255">
        <f t="shared" si="8"/>
        <v>0</v>
      </c>
      <c r="CF90" s="255">
        <f t="shared" si="8"/>
        <v>0</v>
      </c>
      <c r="CG90" s="255">
        <f t="shared" si="8"/>
        <v>0</v>
      </c>
      <c r="CH90" s="255">
        <f t="shared" si="8"/>
        <v>0</v>
      </c>
      <c r="CI90" s="255">
        <f t="shared" si="8"/>
        <v>0</v>
      </c>
      <c r="CJ90" s="255">
        <f t="shared" si="8"/>
        <v>0</v>
      </c>
      <c r="CK90" s="255">
        <f t="shared" si="8"/>
        <v>0</v>
      </c>
      <c r="CL90" s="255">
        <f t="shared" si="8"/>
        <v>0</v>
      </c>
      <c r="CM90" s="255">
        <f t="shared" si="8"/>
        <v>0</v>
      </c>
      <c r="CN90" s="255">
        <f t="shared" si="8"/>
        <v>0</v>
      </c>
      <c r="CO90" s="255">
        <f t="shared" si="8"/>
        <v>0</v>
      </c>
      <c r="CP90" s="255">
        <f t="shared" si="8"/>
        <v>0</v>
      </c>
      <c r="CQ90" s="255">
        <f t="shared" si="8"/>
        <v>0</v>
      </c>
      <c r="CR90" s="255">
        <f t="shared" si="8"/>
        <v>0</v>
      </c>
      <c r="CS90" s="255">
        <f t="shared" si="8"/>
        <v>0</v>
      </c>
      <c r="CT90" s="255">
        <f t="shared" si="8"/>
        <v>0</v>
      </c>
      <c r="CU90" s="255">
        <f t="shared" si="8"/>
        <v>0</v>
      </c>
      <c r="CV90" s="255">
        <f t="shared" si="8"/>
        <v>0</v>
      </c>
      <c r="CW90" s="255">
        <f t="shared" ref="CW90:EB90" si="9">IFERROR(CW56+CW69,0)</f>
        <v>0</v>
      </c>
      <c r="CX90" s="255">
        <f t="shared" si="9"/>
        <v>0</v>
      </c>
      <c r="CY90" s="255">
        <f t="shared" si="9"/>
        <v>0</v>
      </c>
      <c r="CZ90" s="255">
        <f t="shared" si="9"/>
        <v>0</v>
      </c>
      <c r="DA90" s="255">
        <f t="shared" si="9"/>
        <v>0</v>
      </c>
      <c r="DB90" s="255">
        <f t="shared" si="9"/>
        <v>0</v>
      </c>
      <c r="DC90" s="255">
        <f t="shared" si="9"/>
        <v>0</v>
      </c>
      <c r="DD90" s="255">
        <f t="shared" si="9"/>
        <v>0</v>
      </c>
      <c r="DE90" s="255">
        <f t="shared" si="9"/>
        <v>0</v>
      </c>
      <c r="DF90" s="255">
        <f t="shared" si="9"/>
        <v>0</v>
      </c>
      <c r="DG90" s="255">
        <f t="shared" si="9"/>
        <v>0</v>
      </c>
      <c r="DH90" s="255">
        <f t="shared" si="9"/>
        <v>0</v>
      </c>
      <c r="DI90" s="255">
        <f t="shared" si="9"/>
        <v>0</v>
      </c>
      <c r="DJ90" s="255">
        <f t="shared" si="9"/>
        <v>0</v>
      </c>
      <c r="DK90" s="255">
        <f t="shared" si="9"/>
        <v>0</v>
      </c>
      <c r="DL90" s="255">
        <f t="shared" si="9"/>
        <v>0</v>
      </c>
      <c r="DM90" s="255">
        <f t="shared" si="9"/>
        <v>0</v>
      </c>
      <c r="DN90" s="255">
        <f t="shared" si="9"/>
        <v>0</v>
      </c>
      <c r="DO90" s="255">
        <f t="shared" si="9"/>
        <v>0</v>
      </c>
      <c r="DP90" s="255">
        <f t="shared" si="9"/>
        <v>0</v>
      </c>
      <c r="DQ90" s="255">
        <f t="shared" si="9"/>
        <v>0</v>
      </c>
      <c r="DR90" s="255">
        <f t="shared" si="9"/>
        <v>0</v>
      </c>
      <c r="DS90" s="255">
        <f t="shared" si="9"/>
        <v>0</v>
      </c>
      <c r="DT90" s="255">
        <f t="shared" si="9"/>
        <v>0</v>
      </c>
      <c r="DU90" s="255">
        <f t="shared" si="9"/>
        <v>0</v>
      </c>
      <c r="DV90" s="255">
        <f t="shared" si="9"/>
        <v>0</v>
      </c>
      <c r="DW90" s="255">
        <f t="shared" si="9"/>
        <v>0</v>
      </c>
      <c r="DX90" s="255">
        <f t="shared" si="9"/>
        <v>0</v>
      </c>
      <c r="DY90" s="255">
        <f t="shared" si="9"/>
        <v>0</v>
      </c>
      <c r="DZ90" s="255">
        <f t="shared" si="9"/>
        <v>0</v>
      </c>
      <c r="EA90" s="255">
        <f t="shared" si="9"/>
        <v>0</v>
      </c>
      <c r="EB90" s="255">
        <f t="shared" si="9"/>
        <v>0</v>
      </c>
      <c r="EC90" s="255">
        <f t="shared" ref="EC90:EW90" si="10">IFERROR(EC56+EC69,0)</f>
        <v>0</v>
      </c>
      <c r="ED90" s="255">
        <f t="shared" si="10"/>
        <v>0</v>
      </c>
      <c r="EE90" s="255">
        <f t="shared" si="10"/>
        <v>0</v>
      </c>
      <c r="EF90" s="255">
        <f t="shared" si="10"/>
        <v>0</v>
      </c>
      <c r="EG90" s="255">
        <f t="shared" si="10"/>
        <v>0</v>
      </c>
      <c r="EH90" s="255">
        <f t="shared" si="10"/>
        <v>0</v>
      </c>
      <c r="EI90" s="255">
        <f t="shared" si="10"/>
        <v>0</v>
      </c>
      <c r="EJ90" s="255">
        <f t="shared" si="10"/>
        <v>0</v>
      </c>
      <c r="EK90" s="255">
        <f t="shared" si="10"/>
        <v>0</v>
      </c>
      <c r="EL90" s="255">
        <f t="shared" si="10"/>
        <v>0</v>
      </c>
      <c r="EM90" s="255">
        <f t="shared" si="10"/>
        <v>0</v>
      </c>
      <c r="EN90" s="255">
        <f t="shared" si="10"/>
        <v>0</v>
      </c>
      <c r="EO90" s="255">
        <f t="shared" si="10"/>
        <v>0</v>
      </c>
      <c r="EP90" s="255">
        <f t="shared" si="10"/>
        <v>0</v>
      </c>
      <c r="EQ90" s="255">
        <f t="shared" si="10"/>
        <v>0</v>
      </c>
      <c r="ER90" s="255">
        <f t="shared" si="10"/>
        <v>0</v>
      </c>
      <c r="ES90" s="255">
        <f t="shared" si="10"/>
        <v>0</v>
      </c>
      <c r="ET90" s="255">
        <f t="shared" si="10"/>
        <v>0</v>
      </c>
      <c r="EU90" s="255">
        <f t="shared" si="10"/>
        <v>0</v>
      </c>
      <c r="EV90" s="255">
        <f t="shared" si="10"/>
        <v>0</v>
      </c>
      <c r="EW90" s="255">
        <f t="shared" si="10"/>
        <v>0</v>
      </c>
    </row>
    <row r="91" spans="2:153" ht="27" hidden="1" customHeight="1" x14ac:dyDescent="0.3">
      <c r="B91" s="80" t="s">
        <v>295</v>
      </c>
      <c r="C91" s="45"/>
      <c r="D91" s="45">
        <f>D90/(1+($D$86/12*'Вводные данные'!$C$6))^D1</f>
        <v>-3588.5167464114834</v>
      </c>
      <c r="E91" s="45">
        <f>((E90/(1+($D$86/12*'Вводные данные'!$C$6))^E1))</f>
        <v>-5265.4472196149363</v>
      </c>
      <c r="F91" s="45">
        <f>F90/(1+($D$86/12*'Вводные данные'!$C$6))^F1</f>
        <v>-26069.823970633552</v>
      </c>
      <c r="G91" s="45">
        <f>G90/(1+($D$86/12*'Вводные данные'!$C$6))^G1</f>
        <v>-154085.64688525323</v>
      </c>
      <c r="H91" s="45">
        <f>H90/(1+($D$86/12*'Вводные данные'!$C$6))^H1</f>
        <v>-107327.8274694665</v>
      </c>
      <c r="I91" s="45">
        <f>I90/(1+($D$86/12*'Вводные данные'!$C$6))^I1</f>
        <v>-65847.059557352797</v>
      </c>
      <c r="J91" s="45">
        <f>J90/(1+($D$86/12*'Вводные данные'!$C$6))^J1</f>
        <v>-50015.062540890802</v>
      </c>
      <c r="K91" s="45">
        <f>K90/(1+($D$86/12*'Вводные данные'!$C$6))^K1</f>
        <v>-52924.694269356696</v>
      </c>
      <c r="L91" s="45">
        <f>L90/(1+($D$86/12*'Вводные данные'!$C$6))^L1</f>
        <v>20877.539794019256</v>
      </c>
      <c r="M91" s="255">
        <f>M90/(1+($D$86/12*'Вводные данные'!$C$6))^M1</f>
        <v>24028.97345937241</v>
      </c>
      <c r="N91" s="255">
        <f>N90/(1+($D$86/12*'Вводные данные'!$C$6))^N1</f>
        <v>30746.321931360551</v>
      </c>
      <c r="O91" s="255">
        <f>O90/(1+($D$86/12*'Вводные данные'!$C$6))^O1</f>
        <v>40549.718052810895</v>
      </c>
      <c r="P91" s="255">
        <f>P90/(1+($D$86/12*'Вводные данные'!$C$6))^P1</f>
        <v>49451.788007613577</v>
      </c>
      <c r="Q91" s="255">
        <f>Q90/(1+($D$86/12*'Вводные данные'!$C$6))^Q1</f>
        <v>57719.531083225462</v>
      </c>
      <c r="R91" s="255">
        <f>R90/(1+($D$86/12*'Вводные данные'!$C$6))^R1</f>
        <v>65183.518652345512</v>
      </c>
      <c r="S91" s="255">
        <f>S90/(1+($D$86/12*'Вводные данные'!$C$6))^S1</f>
        <v>62566.63451900542</v>
      </c>
      <c r="T91" s="255">
        <f>T90/(1+($D$86/12*'Вводные данные'!$C$6))^T1</f>
        <v>60054.254703304214</v>
      </c>
      <c r="U91" s="255">
        <f>U90/(1+($D$86/12*'Вводные данные'!$C$6))^U1</f>
        <v>57642.231460727002</v>
      </c>
      <c r="V91" s="255">
        <f>V90/(1+($D$86/12*'Вводные данные'!$C$6))^V1</f>
        <v>55326.580480863726</v>
      </c>
      <c r="W91" s="255">
        <f>W90/(1+($D$86/12*'Вводные данные'!$C$6))^W1</f>
        <v>53103.474503127851</v>
      </c>
      <c r="X91" s="255">
        <f>X90/(1+($D$86/12*'Вводные данные'!$C$6))^X1</f>
        <v>0</v>
      </c>
      <c r="Y91" s="255">
        <f>Y90/(1+($D$86/12*'Вводные данные'!$C$6))^Y1</f>
        <v>0</v>
      </c>
      <c r="Z91" s="255">
        <f>Z90/(1+($D$86/12*'Вводные данные'!$C$6))^Z1</f>
        <v>0</v>
      </c>
      <c r="AA91" s="255">
        <f>AA90/(1+($D$86/12*'Вводные данные'!$C$6))^AA1</f>
        <v>0</v>
      </c>
      <c r="AB91" s="255">
        <f>AB90/(1+($D$86/12*'Вводные данные'!$C$6))^AB1</f>
        <v>0</v>
      </c>
      <c r="AC91" s="255">
        <f>AC90/(1+($D$86/12*'Вводные данные'!$C$6))^AC1</f>
        <v>0</v>
      </c>
      <c r="AD91" s="255">
        <f>AD90/(1+($D$86/12*'Вводные данные'!$C$6))^AD1</f>
        <v>0</v>
      </c>
      <c r="AE91" s="255">
        <f>AE90/(1+($D$86/12*'Вводные данные'!$C$6))^AE1</f>
        <v>0</v>
      </c>
      <c r="AF91" s="255">
        <f>AF90/(1+($D$86/12*'Вводные данные'!$C$6))^AF1</f>
        <v>0</v>
      </c>
      <c r="AG91" s="255">
        <f>AG90/(1+($D$86/12*'Вводные данные'!$C$6))^AG1</f>
        <v>0</v>
      </c>
      <c r="AH91" s="255">
        <f>AH90/(1+($D$86/12*'Вводные данные'!$C$6))^AH1</f>
        <v>0</v>
      </c>
      <c r="AI91" s="255">
        <f>AI90/(1+($D$86/12*'Вводные данные'!$C$6))^AI1</f>
        <v>0</v>
      </c>
      <c r="AJ91" s="255">
        <f>AJ90/(1+($D$86/12*'Вводные данные'!$C$6))^AJ1</f>
        <v>0</v>
      </c>
      <c r="AK91" s="255">
        <f>AK90/(1+($D$86/12*'Вводные данные'!$C$6))^AK1</f>
        <v>0</v>
      </c>
      <c r="AL91" s="255">
        <f>AL90/(1+($D$86/12*'Вводные данные'!$C$6))^AL1</f>
        <v>0</v>
      </c>
      <c r="AM91" s="255">
        <f>AM90/(1+($D$86/12*'Вводные данные'!$C$6))^AM1</f>
        <v>0</v>
      </c>
      <c r="AN91" s="255">
        <f>AN90/(1+($D$86/12*'Вводные данные'!$C$6))^AN1</f>
        <v>0</v>
      </c>
      <c r="AO91" s="255">
        <f>AO90/(1+($D$86/12*'Вводные данные'!$C$6))^AO1</f>
        <v>0</v>
      </c>
      <c r="AP91" s="255">
        <f>AP90/(1+($D$86/12*'Вводные данные'!$C$6))^AP1</f>
        <v>0</v>
      </c>
      <c r="AQ91" s="255">
        <f>AQ90/(1+($D$86/12*'Вводные данные'!$C$6))^AQ1</f>
        <v>0</v>
      </c>
      <c r="AR91" s="255">
        <f>AR90/(1+($D$86/12*'Вводные данные'!$C$6))^AR1</f>
        <v>0</v>
      </c>
      <c r="AS91" s="255">
        <f>AS90/(1+($D$86/12*'Вводные данные'!$C$6))^AS1</f>
        <v>0</v>
      </c>
      <c r="AT91" s="255">
        <f>AT90/(1+($D$86/12*'Вводные данные'!$C$6))^AT1</f>
        <v>0</v>
      </c>
      <c r="AU91" s="255">
        <f>AU90/(1+($D$86/12*'Вводные данные'!$C$6))^AU1</f>
        <v>0</v>
      </c>
      <c r="AV91" s="255">
        <f>AV90/(1+($D$86/12*'Вводные данные'!$C$6))^AV1</f>
        <v>0</v>
      </c>
      <c r="AW91" s="255">
        <f>AW90/(1+($D$86/12*'Вводные данные'!$C$6))^AW1</f>
        <v>0</v>
      </c>
      <c r="AX91" s="255">
        <f>AX90/(1+($D$86/12*'Вводные данные'!$C$6))^AX1</f>
        <v>0</v>
      </c>
      <c r="AY91" s="255">
        <f>AY90/(1+($D$86/12*'Вводные данные'!$C$6))^AY1</f>
        <v>0</v>
      </c>
      <c r="AZ91" s="255">
        <f>AZ90/(1+($D$86/12*'Вводные данные'!$C$6))^AZ1</f>
        <v>0</v>
      </c>
      <c r="BA91" s="255">
        <f>BA90/(1+($D$86/12*'Вводные данные'!$C$6))^BA1</f>
        <v>0</v>
      </c>
      <c r="BB91" s="255">
        <f>BB90/(1+($D$86/12*'Вводные данные'!$C$6))^BB1</f>
        <v>0</v>
      </c>
      <c r="BC91" s="255">
        <f>BC90/(1+($D$86/12*'Вводные данные'!$C$6))^BC1</f>
        <v>0</v>
      </c>
      <c r="BD91" s="255">
        <f>BD90/(1+($D$86/12*'Вводные данные'!$C$6))^BD1</f>
        <v>0</v>
      </c>
      <c r="BE91" s="255">
        <f>BE90/(1+($D$86/12*'Вводные данные'!$C$6))^BE1</f>
        <v>0</v>
      </c>
      <c r="BF91" s="255">
        <f>BF90/(1+($D$86/12*'Вводные данные'!$C$6))^BF1</f>
        <v>0</v>
      </c>
      <c r="BG91" s="255">
        <f>BG90/(1+($D$86/12*'Вводные данные'!$C$6))^BG1</f>
        <v>0</v>
      </c>
      <c r="BH91" s="255">
        <f>BH90/(1+($D$86/12*'Вводные данные'!$C$6))^BH1</f>
        <v>0</v>
      </c>
      <c r="BI91" s="255">
        <f>BI90/(1+($D$86/12*'Вводные данные'!$C$6))^BI1</f>
        <v>0</v>
      </c>
      <c r="BJ91" s="255">
        <f>BJ90/(1+($D$86/12*'Вводные данные'!$C$6))^BJ1</f>
        <v>0</v>
      </c>
      <c r="BK91" s="255">
        <f>BK90/(1+($D$86/12*'Вводные данные'!$C$6))^BK1</f>
        <v>0</v>
      </c>
      <c r="BL91" s="255">
        <f>BL90/(1+($D$86/12*'Вводные данные'!$C$6))^BL1</f>
        <v>0</v>
      </c>
      <c r="BM91" s="255">
        <f>BM90/(1+($D$86/12*'Вводные данные'!$C$6))^BM1</f>
        <v>0</v>
      </c>
      <c r="BN91" s="255">
        <f>BN90/(1+($D$86/12*'Вводные данные'!$C$6))^BN1</f>
        <v>0</v>
      </c>
      <c r="BO91" s="255">
        <f>BO90/(1+($D$86/12*'Вводные данные'!$C$6))^BO1</f>
        <v>0</v>
      </c>
      <c r="BP91" s="255">
        <f>BP90/(1+($D$86/12*'Вводные данные'!$C$6))^BP1</f>
        <v>0</v>
      </c>
      <c r="BQ91" s="255">
        <f>BQ90/(1+($D$86/12*'Вводные данные'!$C$6))^BQ1</f>
        <v>0</v>
      </c>
      <c r="BR91" s="255">
        <f>BR90/(1+($D$86/12*'Вводные данные'!$C$6))^BR1</f>
        <v>0</v>
      </c>
      <c r="BS91" s="255">
        <f>BS90/(1+($D$86/12*'Вводные данные'!$C$6))^BS1</f>
        <v>0</v>
      </c>
      <c r="BT91" s="255">
        <f>BT90/(1+($D$86/12*'Вводные данные'!$C$6))^BT1</f>
        <v>0</v>
      </c>
      <c r="BU91" s="255">
        <f>BU90/(1+($D$86/12*'Вводные данные'!$C$6))^BU1</f>
        <v>0</v>
      </c>
      <c r="BV91" s="255">
        <f>BV90/(1+($D$86/12*'Вводные данные'!$C$6))^BV1</f>
        <v>0</v>
      </c>
      <c r="BW91" s="255">
        <f>BW90/(1+($D$86/12*'Вводные данные'!$C$6))^BW1</f>
        <v>0</v>
      </c>
      <c r="BX91" s="255">
        <f>BX90/(1+($D$86/12*'Вводные данные'!$C$6))^BX1</f>
        <v>0</v>
      </c>
      <c r="BY91" s="255">
        <f>BY90/(1+($D$86/12*'Вводные данные'!$C$6))^BY1</f>
        <v>0</v>
      </c>
      <c r="BZ91" s="255">
        <f>BZ90/(1+($D$86/12*'Вводные данные'!$C$6))^BZ1</f>
        <v>0</v>
      </c>
      <c r="CA91" s="255">
        <f>CA90/(1+($D$86/12*'Вводные данные'!$C$6))^CA1</f>
        <v>0</v>
      </c>
      <c r="CB91" s="255">
        <f>CB90/(1+($D$86/12*'Вводные данные'!$C$6))^CB1</f>
        <v>0</v>
      </c>
      <c r="CC91" s="255">
        <f>CC90/(1+($D$86/12*'Вводные данные'!$C$6))^CC1</f>
        <v>0</v>
      </c>
      <c r="CD91" s="255">
        <f>CD90/(1+($D$86/12*'Вводные данные'!$C$6))^CD1</f>
        <v>0</v>
      </c>
      <c r="CE91" s="255">
        <f>CE90/(1+($D$86/12*'Вводные данные'!$C$6))^CE1</f>
        <v>0</v>
      </c>
      <c r="CF91" s="255">
        <f>CF90/(1+($D$86/12*'Вводные данные'!$C$6))^CF1</f>
        <v>0</v>
      </c>
      <c r="CG91" s="255">
        <f>CG90/(1+($D$86/12*'Вводные данные'!$C$6))^CG1</f>
        <v>0</v>
      </c>
      <c r="CH91" s="255">
        <f>CH90/(1+($D$86/12*'Вводные данные'!$C$6))^CH1</f>
        <v>0</v>
      </c>
      <c r="CI91" s="255">
        <f>CI90/(1+($D$86/12*'Вводные данные'!$C$6))^CI1</f>
        <v>0</v>
      </c>
      <c r="CJ91" s="255">
        <f>CJ90/(1+($D$86/12*'Вводные данные'!$C$6))^CJ1</f>
        <v>0</v>
      </c>
      <c r="CK91" s="255">
        <f>CK90/(1+($D$86/12*'Вводные данные'!$C$6))^CK1</f>
        <v>0</v>
      </c>
      <c r="CL91" s="255">
        <f>CL90/(1+($D$86/12*'Вводные данные'!$C$6))^CL1</f>
        <v>0</v>
      </c>
      <c r="CM91" s="255">
        <f>CM90/(1+($D$86/12*'Вводные данные'!$C$6))^CM1</f>
        <v>0</v>
      </c>
      <c r="CN91" s="255">
        <f>CN90/(1+($D$86/12*'Вводные данные'!$C$6))^CN1</f>
        <v>0</v>
      </c>
      <c r="CO91" s="255">
        <f>CO90/(1+($D$86/12*'Вводные данные'!$C$6))^CO1</f>
        <v>0</v>
      </c>
      <c r="CP91" s="255">
        <f>CP90/(1+($D$86/12*'Вводные данные'!$C$6))^CP1</f>
        <v>0</v>
      </c>
      <c r="CQ91" s="255">
        <f>CQ90/(1+($D$86/12*'Вводные данные'!$C$6))^CQ1</f>
        <v>0</v>
      </c>
      <c r="CR91" s="255">
        <f>CR90/(1+($D$86/12*'Вводные данные'!$C$6))^CR1</f>
        <v>0</v>
      </c>
      <c r="CS91" s="255">
        <f>CS90/(1+($D$86/12*'Вводные данные'!$C$6))^CS1</f>
        <v>0</v>
      </c>
      <c r="CT91" s="255">
        <f>CT90/(1+($D$86/12*'Вводные данные'!$C$6))^CT1</f>
        <v>0</v>
      </c>
      <c r="CU91" s="255">
        <f>CU90/(1+($D$86/12*'Вводные данные'!$C$6))^CU1</f>
        <v>0</v>
      </c>
      <c r="CV91" s="255">
        <f>CV90/(1+($D$86/12*'Вводные данные'!$C$6))^CV1</f>
        <v>0</v>
      </c>
      <c r="CW91" s="255">
        <f>CW90/(1+($D$86/12*'Вводные данные'!$C$6))^CW1</f>
        <v>0</v>
      </c>
      <c r="CX91" s="255">
        <f>CX90/(1+($D$86/12*'Вводные данные'!$C$6))^CX1</f>
        <v>0</v>
      </c>
      <c r="CY91" s="255">
        <f>CY90/(1+($D$86/12*'Вводные данные'!$C$6))^CY1</f>
        <v>0</v>
      </c>
      <c r="CZ91" s="255">
        <f>CZ90/(1+($D$86/12*'Вводные данные'!$C$6))^CZ1</f>
        <v>0</v>
      </c>
      <c r="DA91" s="255">
        <f>DA90/(1+($D$86/12*'Вводные данные'!$C$6))^DA1</f>
        <v>0</v>
      </c>
      <c r="DB91" s="255">
        <f>DB90/(1+($D$86/12*'Вводные данные'!$C$6))^DB1</f>
        <v>0</v>
      </c>
      <c r="DC91" s="255">
        <f>DC90/(1+($D$86/12*'Вводные данные'!$C$6))^DC1</f>
        <v>0</v>
      </c>
      <c r="DD91" s="255">
        <f>DD90/(1+($D$86/12*'Вводные данные'!$C$6))^DD1</f>
        <v>0</v>
      </c>
      <c r="DE91" s="255">
        <f>DE90/(1+($D$86/12*'Вводные данные'!$C$6))^DE1</f>
        <v>0</v>
      </c>
      <c r="DF91" s="255">
        <f>DF90/(1+($D$86/12*'Вводные данные'!$C$6))^DF1</f>
        <v>0</v>
      </c>
      <c r="DG91" s="255">
        <f>DG90/(1+($D$86/12*'Вводные данные'!$C$6))^DG1</f>
        <v>0</v>
      </c>
      <c r="DH91" s="255">
        <f>DH90/(1+($D$86/12*'Вводные данные'!$C$6))^DH1</f>
        <v>0</v>
      </c>
      <c r="DI91" s="255">
        <f>DI90/(1+($D$86/12*'Вводные данные'!$C$6))^DI1</f>
        <v>0</v>
      </c>
      <c r="DJ91" s="255">
        <f>DJ90/(1+($D$86/12*'Вводные данные'!$C$6))^DJ1</f>
        <v>0</v>
      </c>
      <c r="DK91" s="255">
        <f>DK90/(1+($D$86/12*'Вводные данные'!$C$6))^DK1</f>
        <v>0</v>
      </c>
      <c r="DL91" s="255">
        <f>DL90/(1+($D$86/12*'Вводные данные'!$C$6))^DL1</f>
        <v>0</v>
      </c>
      <c r="DM91" s="255">
        <f>DM90/(1+($D$86/12*'Вводные данные'!$C$6))^DM1</f>
        <v>0</v>
      </c>
      <c r="DN91" s="255">
        <f>DN90/(1+($D$86/12*'Вводные данные'!$C$6))^DN1</f>
        <v>0</v>
      </c>
      <c r="DO91" s="255">
        <f>DO90/(1+($D$86/12*'Вводные данные'!$C$6))^DO1</f>
        <v>0</v>
      </c>
      <c r="DP91" s="255">
        <f>DP90/(1+($D$86/12*'Вводные данные'!$C$6))^DP1</f>
        <v>0</v>
      </c>
      <c r="DQ91" s="255">
        <f>DQ90/(1+($D$86/12*'Вводные данные'!$C$6))^DQ1</f>
        <v>0</v>
      </c>
      <c r="DR91" s="255">
        <f>DR90/(1+($D$86/12*'Вводные данные'!$C$6))^DR1</f>
        <v>0</v>
      </c>
      <c r="DS91" s="255">
        <f>DS90/(1+($D$86/12*'Вводные данные'!$C$6))^DS1</f>
        <v>0</v>
      </c>
      <c r="DT91" s="255">
        <f>DT90/(1+($D$86/12*'Вводные данные'!$C$6))^DT1</f>
        <v>0</v>
      </c>
      <c r="DU91" s="255">
        <f>DU90/(1+($D$86/12*'Вводные данные'!$C$6))^DU1</f>
        <v>0</v>
      </c>
      <c r="DV91" s="255">
        <f>DV90/(1+($D$86/12*'Вводные данные'!$C$6))^DV1</f>
        <v>0</v>
      </c>
      <c r="DW91" s="255">
        <f>DW90/(1+($D$86/12*'Вводные данные'!$C$6))^DW1</f>
        <v>0</v>
      </c>
      <c r="DX91" s="255">
        <f>DX90/(1+($D$86/12*'Вводные данные'!$C$6))^DX1</f>
        <v>0</v>
      </c>
      <c r="DY91" s="255">
        <f>DY90/(1+($D$86/12*'Вводные данные'!$C$6))^DY1</f>
        <v>0</v>
      </c>
      <c r="DZ91" s="255">
        <f>DZ90/(1+($D$86/12*'Вводные данные'!$C$6))^DZ1</f>
        <v>0</v>
      </c>
      <c r="EA91" s="255">
        <f>EA90/(1+($D$86/12*'Вводные данные'!$C$6))^EA1</f>
        <v>0</v>
      </c>
      <c r="EB91" s="255">
        <f>EB90/(1+($D$86/12*'Вводные данные'!$C$6))^EB1</f>
        <v>0</v>
      </c>
      <c r="EC91" s="255">
        <f>EC90/(1+($D$86/12*'Вводные данные'!$C$6))^EC1</f>
        <v>0</v>
      </c>
      <c r="ED91" s="255">
        <f>ED90/(1+($D$86/12*'Вводные данные'!$C$6))^ED1</f>
        <v>0</v>
      </c>
      <c r="EE91" s="255">
        <f>EE90/(1+($D$86/12*'Вводные данные'!$C$6))^EE1</f>
        <v>0</v>
      </c>
      <c r="EF91" s="255">
        <f>EF90/(1+($D$86/12*'Вводные данные'!$C$6))^EF1</f>
        <v>0</v>
      </c>
      <c r="EG91" s="255">
        <f>EG90/(1+($D$86/12*'Вводные данные'!$C$6))^EG1</f>
        <v>0</v>
      </c>
      <c r="EH91" s="255">
        <f>EH90/(1+($D$86/12*'Вводные данные'!$C$6))^EH1</f>
        <v>0</v>
      </c>
      <c r="EI91" s="255">
        <f>EI90/(1+($D$86/12*'Вводные данные'!$C$6))^EI1</f>
        <v>0</v>
      </c>
      <c r="EJ91" s="255">
        <f>EJ90/(1+($D$86/12*'Вводные данные'!$C$6))^EJ1</f>
        <v>0</v>
      </c>
      <c r="EK91" s="255">
        <f>EK90/(1+($D$86/12*'Вводные данные'!$C$6))^EK1</f>
        <v>0</v>
      </c>
      <c r="EL91" s="255">
        <f>EL90/(1+($D$86/12*'Вводные данные'!$C$6))^EL1</f>
        <v>0</v>
      </c>
      <c r="EM91" s="255">
        <f>EM90/(1+($D$86/12*'Вводные данные'!$C$6))^EM1</f>
        <v>0</v>
      </c>
      <c r="EN91" s="255">
        <f>EN90/(1+($D$86/12*'Вводные данные'!$C$6))^EN1</f>
        <v>0</v>
      </c>
      <c r="EO91" s="255">
        <f>EO90/(1+($D$86/12*'Вводные данные'!$C$6))^EO1</f>
        <v>0</v>
      </c>
      <c r="EP91" s="255">
        <f>EP90/(1+($D$86/12*'Вводные данные'!$C$6))^EP1</f>
        <v>0</v>
      </c>
      <c r="EQ91" s="255">
        <f>EQ90/(1+($D$86/12*'Вводные данные'!$C$6))^EQ1</f>
        <v>0</v>
      </c>
      <c r="ER91" s="255">
        <f>ER90/(1+($D$86/12*'Вводные данные'!$C$6))^ER1</f>
        <v>0</v>
      </c>
      <c r="ES91" s="255">
        <f>ES90/(1+($D$86/12*'Вводные данные'!$C$6))^ES1</f>
        <v>0</v>
      </c>
      <c r="ET91" s="255">
        <f>ET90/(1+($D$86/12*'Вводные данные'!$C$6))^ET1</f>
        <v>0</v>
      </c>
      <c r="EU91" s="255">
        <f>EU90/(1+($D$86/12*'Вводные данные'!$C$6))^EU1</f>
        <v>0</v>
      </c>
      <c r="EV91" s="255">
        <f>EV90/(1+($D$86/12*'Вводные данные'!$C$6))^EV1</f>
        <v>0</v>
      </c>
      <c r="EW91" s="255">
        <f>EW90/(1+($D$86/12*'Вводные данные'!$C$6))^EW1</f>
        <v>0</v>
      </c>
    </row>
    <row r="92" spans="2:153" ht="27" hidden="1" thickBot="1" x14ac:dyDescent="0.3">
      <c r="B92" s="80" t="s">
        <v>294</v>
      </c>
      <c r="C92" s="45"/>
      <c r="D92" s="45">
        <f>XNPV($D$86/12*'Вводные данные'!$C$6,D90,D88)</f>
        <v>-3750</v>
      </c>
      <c r="E92" s="79">
        <f>IF(E1&gt;'Вводные данные'!$F$7,0,(IFERROR((XNPV($D$86/12*'Вводные данные'!$C$6,$D$90:E90,$D$88:E88)),0)))</f>
        <v>-9437.2440553464839</v>
      </c>
      <c r="F92" s="79">
        <f>IF(F1&gt;'Вводные данные'!$F$7,0,(IFERROR((XNPV($D$86/12*'Вводные данные'!$C$6,$D$90:F90,$D$88:F88)),0)))</f>
        <v>-38537.890606401575</v>
      </c>
      <c r="G92" s="79">
        <f>IF(G1&gt;'Вводные данные'!$F$7,0,(IFERROR((XNPV($D$86/12*'Вводные данные'!$C$6,$D$90:G90,$D$88:G88)),0)))</f>
        <v>-216294.05198833396</v>
      </c>
      <c r="H92" s="79">
        <f>IF(H1&gt;'Вводные данные'!$F$7,0,(IFERROR((XNPV($D$86/12*'Вводные данные'!$C$6,$D$90:H90,$D$88:H88)),0)))</f>
        <v>-344284.48261034355</v>
      </c>
      <c r="I92" s="79">
        <f>IF(I1&gt;'Вводные данные'!$F$7,0,(IFERROR((XNPV($D$86/12*'Вводные данные'!$C$6,$D$90:I90,$D$88:I88)),0)))</f>
        <v>-425446.317891552</v>
      </c>
      <c r="J92" s="79">
        <f>IF(J1&gt;'Вводные данные'!$F$7,0,(IFERROR((XNPV($D$86/12*'Вводные данные'!$C$6,$D$90:J90,$D$88:J88)),0)))</f>
        <v>-489157.28931333451</v>
      </c>
      <c r="K92" s="79">
        <f>IF(K1&gt;'Вводные данные'!$F$7,0,(IFERROR((XNPV($D$86/12*'Вводные данные'!$C$6,$D$90:K90,$D$88:K88)),0)))</f>
        <v>-558831.12282811943</v>
      </c>
      <c r="L92" s="79">
        <f>IF(L1&gt;'Вводные данные'!$F$7,0,(IFERROR((XNPV($D$86/12*'Вводные данные'!$C$6,$D$90:L90,$D$88:L88)),0)))</f>
        <v>-530423.10185773822</v>
      </c>
      <c r="M92" s="255">
        <f>IF(M1&gt;'Вводные данные'!$F$7,0,(IFERROR((XNPV($D$86/12*'Вводные данные'!$C$6,$D$90:M90,$D$88:M88)),0)))</f>
        <v>-496628.51133300475</v>
      </c>
      <c r="N92" s="255">
        <f>IF(N1&gt;'Вводные данные'!$F$7,0,(IFERROR((XNPV($D$86/12*'Вводные данные'!$C$6,$D$90:N90,$D$88:N88)),0)))</f>
        <v>-451939.26002288598</v>
      </c>
      <c r="O92" s="255">
        <f>IF(O1&gt;'Вводные данные'!$F$7,0,(IFERROR((XNPV($D$86/12*'Вводные данные'!$C$6,$D$90:O90,$D$88:O88)),0)))</f>
        <v>-391028.26622219209</v>
      </c>
      <c r="P92" s="255">
        <f>IF(P1&gt;'Вводные данные'!$F$7,0,(IFERROR((XNPV($D$86/12*'Вводные данные'!$C$6,$D$90:P90,$D$88:P88)),0)))</f>
        <v>-314240.41232505348</v>
      </c>
      <c r="Q92" s="255">
        <f>IF(Q1&gt;'Вводные данные'!$F$7,0,(IFERROR((XNPV($D$86/12*'Вводные данные'!$C$6,$D$90:Q90,$D$88:Q88)),0)))</f>
        <v>-221603.59272838171</v>
      </c>
      <c r="R92" s="255">
        <f>IF(R1&gt;'Вводные данные'!$F$7,0,(IFERROR((XNPV($D$86/12*'Вводные данные'!$C$6,$D$90:R90,$D$88:R88)),0)))</f>
        <v>-113485.9469998578</v>
      </c>
      <c r="S92" s="255">
        <f>IF(S1&gt;'Вводные данные'!$F$7,0,(IFERROR((XNPV($D$86/12*'Вводные данные'!$C$6,$D$90:S90,$D$88:S88)),0)))</f>
        <v>-6235.4008072317811</v>
      </c>
      <c r="T92" s="255">
        <f>IF(T1&gt;'Вводные данные'!$F$7,0,(IFERROR((XNPV($D$86/12*'Вводные данные'!$C$6,$D$90:T90,$D$88:T88)),0)))</f>
        <v>100179.68118455434</v>
      </c>
      <c r="U92" s="255">
        <f>IF(U1&gt;'Вводные данные'!$F$7,0,(IFERROR((XNPV($D$86/12*'Вводные данные'!$C$6,$D$90:U90,$D$88:U88)),0)))</f>
        <v>205752.10646770545</v>
      </c>
      <c r="V92" s="255">
        <f>IF(V1&gt;'Вводные данные'!$F$7,0,(IFERROR((XNPV($D$86/12*'Вводные данные'!$C$6,$D$90:V90,$D$88:V88)),0)))</f>
        <v>310474.9630975941</v>
      </c>
      <c r="W92" s="255">
        <f>IF(W1&gt;'Вводные данные'!$F$7,0,(IFERROR((XNPV($D$86/12*'Вводные данные'!$C$6,$D$90:W90,$D$88:W88)),0)))</f>
        <v>414354.14641260653</v>
      </c>
      <c r="X92" s="255">
        <f>IF(X1&gt;'Вводные данные'!$F$7,0,(IFERROR((XNPV($D$86/12*'Вводные данные'!$C$6,$D$90:X90,$D$88:X88)),0)))</f>
        <v>0</v>
      </c>
      <c r="Y92" s="255">
        <f>IF(Y1&gt;'Вводные данные'!$F$7,0,(IFERROR((XNPV($D$86/12*'Вводные данные'!$C$6,$D$90:Y90,$D$88:Y88)),0)))</f>
        <v>0</v>
      </c>
      <c r="Z92" s="255">
        <f>IF(Z1&gt;'Вводные данные'!$F$7,0,(IFERROR((XNPV($D$86/12*'Вводные данные'!$C$6,$D$90:Z90,$D$88:Z88)),0)))</f>
        <v>0</v>
      </c>
      <c r="AA92" s="255">
        <f>IF(AA1&gt;'Вводные данные'!$F$7,0,(IFERROR((XNPV($D$86/12*'Вводные данные'!$C$6,$D$90:AA90,$D$88:AA88)),0)))</f>
        <v>0</v>
      </c>
      <c r="AB92" s="255">
        <f>IF(AB1&gt;'Вводные данные'!$F$7,0,(IFERROR((XNPV($D$86/12*'Вводные данные'!$C$6,$D$90:AB90,$D$88:AB88)),0)))</f>
        <v>0</v>
      </c>
      <c r="AC92" s="255">
        <f>IF(AC1&gt;'Вводные данные'!$F$7,0,(IFERROR((XNPV($D$86/12*'Вводные данные'!$C$6,$D$90:AC90,$D$88:AC88)),0)))</f>
        <v>0</v>
      </c>
      <c r="AD92" s="255">
        <f>IF(AD1&gt;'Вводные данные'!$F$7,0,(IFERROR((XNPV($D$86/12*'Вводные данные'!$C$6,$D$90:AD90,$D$88:AD88)),0)))</f>
        <v>0</v>
      </c>
      <c r="AE92" s="255">
        <f>IF(AE1&gt;'Вводные данные'!$F$7,0,(IFERROR((XNPV($D$86/12*'Вводные данные'!$C$6,$D$90:AE90,$D$88:AE88)),0)))</f>
        <v>0</v>
      </c>
      <c r="AF92" s="255">
        <f>IF(AF1&gt;'Вводные данные'!$F$7,0,(IFERROR((XNPV($D$86/12*'Вводные данные'!$C$6,$D$90:AF90,$D$88:AF88)),0)))</f>
        <v>0</v>
      </c>
      <c r="AG92" s="255">
        <f>IF(AG1&gt;'Вводные данные'!$F$7,0,(IFERROR((XNPV($D$86/12*'Вводные данные'!$C$6,$D$90:AG90,$D$88:AG88)),0)))</f>
        <v>0</v>
      </c>
      <c r="AH92" s="255">
        <f>IF(AH1&gt;'Вводные данные'!$F$7,0,(IFERROR((XNPV($D$86/12*'Вводные данные'!$C$6,$D$90:AH90,$D$88:AH88)),0)))</f>
        <v>0</v>
      </c>
      <c r="AI92" s="255">
        <f>IF(AI1&gt;'Вводные данные'!$F$7,0,(IFERROR((XNPV($D$86/12*'Вводные данные'!$C$6,$D$90:AI90,$D$88:AI88)),0)))</f>
        <v>0</v>
      </c>
      <c r="AJ92" s="255">
        <f>IF(AJ1&gt;'Вводные данные'!$F$7,0,(IFERROR((XNPV($D$86/12*'Вводные данные'!$C$6,$D$90:AJ90,$D$88:AJ88)),0)))</f>
        <v>0</v>
      </c>
      <c r="AK92" s="255">
        <f>IF(AK1&gt;'Вводные данные'!$F$7,0,(IFERROR((XNPV($D$86/12*'Вводные данные'!$C$6,$D$90:AK90,$D$88:AK88)),0)))</f>
        <v>0</v>
      </c>
      <c r="AL92" s="255">
        <f>IF(AL1&gt;'Вводные данные'!$F$7,0,(IFERROR((XNPV($D$86/12*'Вводные данные'!$C$6,$D$90:AL90,$D$88:AL88)),0)))</f>
        <v>0</v>
      </c>
      <c r="AM92" s="255">
        <f>IF(AM1&gt;'Вводные данные'!$F$7,0,(IFERROR((XNPV($D$86/12*'Вводные данные'!$C$6,$D$90:AM90,$D$88:AM88)),0)))</f>
        <v>0</v>
      </c>
      <c r="AN92" s="255">
        <f>IF(AN1&gt;'Вводные данные'!$F$7,0,(IFERROR((XNPV($D$86/12*'Вводные данные'!$C$6,$D$90:AN90,$D$88:AN88)),0)))</f>
        <v>0</v>
      </c>
      <c r="AO92" s="255">
        <f>IF(AO1&gt;'Вводные данные'!$F$7,0,(IFERROR((XNPV($D$86/12*'Вводные данные'!$C$6,$D$90:AO90,$D$88:AO88)),0)))</f>
        <v>0</v>
      </c>
      <c r="AP92" s="255">
        <f>IF(AP1&gt;'Вводные данные'!$F$7,0,(IFERROR((XNPV($D$86/12*'Вводные данные'!$C$6,$D$90:AP90,$D$88:AP88)),0)))</f>
        <v>0</v>
      </c>
      <c r="AQ92" s="255">
        <f>IF(AQ1&gt;'Вводные данные'!$F$7,0,(IFERROR((XNPV($D$86/12*'Вводные данные'!$C$6,$D$90:AQ90,$D$88:AQ88)),0)))</f>
        <v>0</v>
      </c>
      <c r="AR92" s="255">
        <f>IF(AR1&gt;'Вводные данные'!$F$7,0,(IFERROR((XNPV($D$86/12*'Вводные данные'!$C$6,$D$90:AR90,$D$88:AR88)),0)))</f>
        <v>0</v>
      </c>
      <c r="AS92" s="255">
        <f>IF(AS1&gt;'Вводные данные'!$F$7,0,(IFERROR((XNPV($D$86/12*'Вводные данные'!$C$6,$D$90:AS90,$D$88:AS88)),0)))</f>
        <v>0</v>
      </c>
      <c r="AT92" s="255">
        <f>IF(AT1&gt;'Вводные данные'!$F$7,0,(IFERROR((XNPV($D$86/12*'Вводные данные'!$C$6,$D$90:AT90,$D$88:AT88)),0)))</f>
        <v>0</v>
      </c>
      <c r="AU92" s="255">
        <f>IF(AU1&gt;'Вводные данные'!$F$7,0,(IFERROR((XNPV($D$86/12*'Вводные данные'!$C$6,$D$90:AU90,$D$88:AU88)),0)))</f>
        <v>0</v>
      </c>
      <c r="AV92" s="255">
        <f>IF(AV1&gt;'Вводные данные'!$F$7,0,(IFERROR((XNPV($D$86/12*'Вводные данные'!$C$6,$D$90:AV90,$D$88:AV88)),0)))</f>
        <v>0</v>
      </c>
      <c r="AW92" s="255">
        <f>IF(AW1&gt;'Вводные данные'!$F$7,0,(IFERROR((XNPV($D$86/12*'Вводные данные'!$C$6,$D$90:AW90,$D$88:AW88)),0)))</f>
        <v>0</v>
      </c>
      <c r="AX92" s="255">
        <f>IF(AX1&gt;'Вводные данные'!$F$7,0,(IFERROR((XNPV($D$86/12*'Вводные данные'!$C$6,$D$90:AX90,$D$88:AX88)),0)))</f>
        <v>0</v>
      </c>
      <c r="AY92" s="255">
        <f>IF(AY1&gt;'Вводные данные'!$F$7,0,(IFERROR((XNPV($D$86/12*'Вводные данные'!$C$6,$D$90:AY90,$D$88:AY88)),0)))</f>
        <v>0</v>
      </c>
      <c r="AZ92" s="255">
        <f>IF(AZ1&gt;'Вводные данные'!$F$7,0,(IFERROR((XNPV($D$86/12*'Вводные данные'!$C$6,$D$90:AZ90,$D$88:AZ88)),0)))</f>
        <v>0</v>
      </c>
      <c r="BA92" s="255">
        <f>IF(BA1&gt;'Вводные данные'!$F$7,0,(IFERROR((XNPV($D$86/12*'Вводные данные'!$C$6,$D$90:BA90,$D$88:BA88)),0)))</f>
        <v>0</v>
      </c>
      <c r="BB92" s="255">
        <f>IF(BB1&gt;'Вводные данные'!$F$7,0,(IFERROR((XNPV($D$86/12*'Вводные данные'!$C$6,$D$90:BB90,$D$88:BB88)),0)))</f>
        <v>0</v>
      </c>
      <c r="BC92" s="255">
        <f>IF(BC1&gt;'Вводные данные'!$F$7,0,(IFERROR((XNPV($D$86/12*'Вводные данные'!$C$6,$D$90:BC90,$D$88:BC88)),0)))</f>
        <v>0</v>
      </c>
      <c r="BD92" s="255">
        <f>IF(BD1&gt;'Вводные данные'!$F$7,0,(IFERROR((XNPV($D$86/12*'Вводные данные'!$C$6,$D$90:BD90,$D$88:BD88)),0)))</f>
        <v>0</v>
      </c>
      <c r="BE92" s="255">
        <f>IF(BE1&gt;'Вводные данные'!$F$7,0,(IFERROR((XNPV($D$86/12*'Вводные данные'!$C$6,$D$90:BE90,$D$88:BE88)),0)))</f>
        <v>0</v>
      </c>
      <c r="BF92" s="255">
        <f>IF(BF1&gt;'Вводные данные'!$F$7,0,(IFERROR((XNPV($D$86/12*'Вводные данные'!$C$6,$D$90:BF90,$D$88:BF88)),0)))</f>
        <v>0</v>
      </c>
      <c r="BG92" s="255">
        <f>IF(BG1&gt;'Вводные данные'!$F$7,0,(IFERROR((XNPV($D$86/12*'Вводные данные'!$C$6,$D$90:BG90,$D$88:BG88)),0)))</f>
        <v>0</v>
      </c>
      <c r="BH92" s="255">
        <f>IF(BH1&gt;'Вводные данные'!$F$7,0,(IFERROR((XNPV($D$86/12*'Вводные данные'!$C$6,$D$90:BH90,$D$88:BH88)),0)))</f>
        <v>0</v>
      </c>
      <c r="BI92" s="255">
        <f>IF(BI1&gt;'Вводные данные'!$F$7,0,(IFERROR((XNPV($D$86/12*'Вводные данные'!$C$6,$D$90:BI90,$D$88:BI88)),0)))</f>
        <v>0</v>
      </c>
      <c r="BJ92" s="255">
        <f>IF(BJ1&gt;'Вводные данные'!$F$7,0,(IFERROR((XNPV($D$86/12*'Вводные данные'!$C$6,$D$90:BJ90,$D$88:BJ88)),0)))</f>
        <v>0</v>
      </c>
      <c r="BK92" s="255">
        <f>IF(BK1&gt;'Вводные данные'!$F$7,0,(IFERROR((XNPV($D$86/12*'Вводные данные'!$C$6,$D$90:BK90,$D$88:BK88)),0)))</f>
        <v>0</v>
      </c>
      <c r="BL92" s="255">
        <f>IF(BL1&gt;'Вводные данные'!$F$7,0,(IFERROR((XNPV($D$86/12*'Вводные данные'!$C$6,$D$90:BL90,$D$88:BL88)),0)))</f>
        <v>0</v>
      </c>
      <c r="BM92" s="255">
        <f>IF(BM1&gt;'Вводные данные'!$F$7,0,(IFERROR((XNPV($D$86/12*'Вводные данные'!$C$6,$D$90:BM90,$D$88:BM88)),0)))</f>
        <v>0</v>
      </c>
      <c r="BN92" s="255">
        <f>IF(BN1&gt;'Вводные данные'!$F$7,0,(IFERROR((XNPV($D$86/12*'Вводные данные'!$C$6,$D$90:BN90,$D$88:BN88)),0)))</f>
        <v>0</v>
      </c>
      <c r="BO92" s="255">
        <f>IF(BO1&gt;'Вводные данные'!$F$7,0,(IFERROR((XNPV($D$86/12*'Вводные данные'!$C$6,$D$90:BO90,$D$88:BO88)),0)))</f>
        <v>0</v>
      </c>
      <c r="BP92" s="255">
        <f>IF(BP1&gt;'Вводные данные'!$F$7,0,(IFERROR((XNPV($D$86/12*'Вводные данные'!$C$6,$D$90:BP90,$D$88:BP88)),0)))</f>
        <v>0</v>
      </c>
      <c r="BQ92" s="255">
        <f>IF(BQ1&gt;'Вводные данные'!$F$7,0,(IFERROR((XNPV($D$86/12*'Вводные данные'!$C$6,$D$90:BQ90,$D$88:BQ88)),0)))</f>
        <v>0</v>
      </c>
      <c r="BR92" s="255">
        <f>IF(BR1&gt;'Вводные данные'!$F$7,0,(IFERROR((XNPV($D$86/12*'Вводные данные'!$C$6,$D$90:BR90,$D$88:BR88)),0)))</f>
        <v>0</v>
      </c>
      <c r="BS92" s="255">
        <f>IF(BS1&gt;'Вводные данные'!$F$7,0,(IFERROR((XNPV($D$86/12*'Вводные данные'!$C$6,$D$90:BS90,$D$88:BS88)),0)))</f>
        <v>0</v>
      </c>
      <c r="BT92" s="255">
        <f>IF(BT1&gt;'Вводные данные'!$F$7,0,(IFERROR((XNPV($D$86/12*'Вводные данные'!$C$6,$D$90:BT90,$D$88:BT88)),0)))</f>
        <v>0</v>
      </c>
      <c r="BU92" s="255">
        <f>IF(BU1&gt;'Вводные данные'!$F$7,0,(IFERROR((XNPV($D$86/12*'Вводные данные'!$C$6,$D$90:BU90,$D$88:BU88)),0)))</f>
        <v>0</v>
      </c>
      <c r="BV92" s="255">
        <f>IF(BV1&gt;'Вводные данные'!$F$7,0,(IFERROR((XNPV($D$86/12*'Вводные данные'!$C$6,$D$90:BV90,$D$88:BV88)),0)))</f>
        <v>0</v>
      </c>
      <c r="BW92" s="255">
        <f>IF(BW1&gt;'Вводные данные'!$F$7,0,(IFERROR((XNPV($D$86/12*'Вводные данные'!$C$6,$D$90:BW90,$D$88:BW88)),0)))</f>
        <v>0</v>
      </c>
      <c r="BX92" s="255">
        <f>IF(BX1&gt;'Вводные данные'!$F$7,0,(IFERROR((XNPV($D$86/12*'Вводные данные'!$C$6,$D$90:BX90,$D$88:BX88)),0)))</f>
        <v>0</v>
      </c>
      <c r="BY92" s="255">
        <f>IF(BY1&gt;'Вводные данные'!$F$7,0,(IFERROR((XNPV($D$86/12*'Вводные данные'!$C$6,$D$90:BY90,$D$88:BY88)),0)))</f>
        <v>0</v>
      </c>
      <c r="BZ92" s="255">
        <f>IF(BZ1&gt;'Вводные данные'!$F$7,0,(IFERROR((XNPV($D$86/12*'Вводные данные'!$C$6,$D$90:BZ90,$D$88:BZ88)),0)))</f>
        <v>0</v>
      </c>
      <c r="CA92" s="255">
        <f>IF(CA1&gt;'Вводные данные'!$F$7,0,(IFERROR((XNPV($D$86/12*'Вводные данные'!$C$6,$D$90:CA90,$D$88:CA88)),0)))</f>
        <v>0</v>
      </c>
      <c r="CB92" s="255">
        <f>IF(CB1&gt;'Вводные данные'!$F$7,0,(IFERROR((XNPV($D$86/12*'Вводные данные'!$C$6,$D$90:CB90,$D$88:CB88)),0)))</f>
        <v>0</v>
      </c>
      <c r="CC92" s="255">
        <f>IF(CC1&gt;'Вводные данные'!$F$7,0,(IFERROR((XNPV($D$86/12*'Вводные данные'!$C$6,$D$90:CC90,$D$88:CC88)),0)))</f>
        <v>0</v>
      </c>
      <c r="CD92" s="255">
        <f>IF(CD1&gt;'Вводные данные'!$F$7,0,(IFERROR((XNPV($D$86/12*'Вводные данные'!$C$6,$D$90:CD90,$D$88:CD88)),0)))</f>
        <v>0</v>
      </c>
      <c r="CE92" s="255">
        <f>IF(CE1&gt;'Вводные данные'!$F$7,0,(IFERROR((XNPV($D$86/12*'Вводные данные'!$C$6,$D$90:CE90,$D$88:CE88)),0)))</f>
        <v>0</v>
      </c>
      <c r="CF92" s="255">
        <f>IF(CF1&gt;'Вводные данные'!$F$7,0,(IFERROR((XNPV($D$86/12*'Вводные данные'!$C$6,$D$90:CF90,$D$88:CF88)),0)))</f>
        <v>0</v>
      </c>
      <c r="CG92" s="255">
        <f>IF(CG1&gt;'Вводные данные'!$F$7,0,(IFERROR((XNPV($D$86/12*'Вводные данные'!$C$6,$D$90:CG90,$D$88:CG88)),0)))</f>
        <v>0</v>
      </c>
      <c r="CH92" s="255">
        <f>IF(CH1&gt;'Вводные данные'!$F$7,0,(IFERROR((XNPV($D$86/12*'Вводные данные'!$C$6,$D$90:CH90,$D$88:CH88)),0)))</f>
        <v>0</v>
      </c>
      <c r="CI92" s="255">
        <f>IF(CI1&gt;'Вводные данные'!$F$7,0,(IFERROR((XNPV($D$86/12*'Вводные данные'!$C$6,$D$90:CI90,$D$88:CI88)),0)))</f>
        <v>0</v>
      </c>
      <c r="CJ92" s="255">
        <f>IF(CJ1&gt;'Вводные данные'!$F$7,0,(IFERROR((XNPV($D$86/12*'Вводные данные'!$C$6,$D$90:CJ90,$D$88:CJ88)),0)))</f>
        <v>0</v>
      </c>
      <c r="CK92" s="255">
        <f>IF(CK1&gt;'Вводные данные'!$F$7,0,(IFERROR((XNPV($D$86/12*'Вводные данные'!$C$6,$D$90:CK90,$D$88:CK88)),0)))</f>
        <v>0</v>
      </c>
      <c r="CL92" s="255">
        <f>IF(CL1&gt;'Вводные данные'!$F$7,0,(IFERROR((XNPV($D$86/12*'Вводные данные'!$C$6,$D$90:CL90,$D$88:CL88)),0)))</f>
        <v>0</v>
      </c>
      <c r="CM92" s="255">
        <f>IF(CM1&gt;'Вводные данные'!$F$7,0,(IFERROR((XNPV($D$86/12*'Вводные данные'!$C$6,$D$90:CM90,$D$88:CM88)),0)))</f>
        <v>0</v>
      </c>
      <c r="CN92" s="255">
        <f>IF(CN1&gt;'Вводные данные'!$F$7,0,(IFERROR((XNPV($D$86/12*'Вводные данные'!$C$6,$D$90:CN90,$D$88:CN88)),0)))</f>
        <v>0</v>
      </c>
      <c r="CO92" s="255">
        <f>IF(CO1&gt;'Вводные данные'!$F$7,0,(IFERROR((XNPV($D$86/12*'Вводные данные'!$C$6,$D$90:CO90,$D$88:CO88)),0)))</f>
        <v>0</v>
      </c>
      <c r="CP92" s="255">
        <f>IF(CP1&gt;'Вводные данные'!$F$7,0,(IFERROR((XNPV($D$86/12*'Вводные данные'!$C$6,$D$90:CP90,$D$88:CP88)),0)))</f>
        <v>0</v>
      </c>
      <c r="CQ92" s="255">
        <f>IF(CQ1&gt;'Вводные данные'!$F$7,0,(IFERROR((XNPV($D$86/12*'Вводные данные'!$C$6,$D$90:CQ90,$D$88:CQ88)),0)))</f>
        <v>0</v>
      </c>
      <c r="CR92" s="255">
        <f>IF(CR1&gt;'Вводные данные'!$F$7,0,(IFERROR((XNPV($D$86/12*'Вводные данные'!$C$6,$D$90:CR90,$D$88:CR88)),0)))</f>
        <v>0</v>
      </c>
      <c r="CS92" s="255">
        <f>IF(CS1&gt;'Вводные данные'!$F$7,0,(IFERROR((XNPV($D$86/12*'Вводные данные'!$C$6,$D$90:CS90,$D$88:CS88)),0)))</f>
        <v>0</v>
      </c>
      <c r="CT92" s="255">
        <f>IF(CT1&gt;'Вводные данные'!$F$7,0,(IFERROR((XNPV($D$86/12*'Вводные данные'!$C$6,$D$90:CT90,$D$88:CT88)),0)))</f>
        <v>0</v>
      </c>
      <c r="CU92" s="255">
        <f>IF(CU1&gt;'Вводные данные'!$F$7,0,(IFERROR((XNPV($D$86/12*'Вводные данные'!$C$6,$D$90:CU90,$D$88:CU88)),0)))</f>
        <v>0</v>
      </c>
      <c r="CV92" s="255">
        <f>IF(CV1&gt;'Вводные данные'!$F$7,0,(IFERROR((XNPV($D$86/12*'Вводные данные'!$C$6,$D$90:CV90,$D$88:CV88)),0)))</f>
        <v>0</v>
      </c>
      <c r="CW92" s="255">
        <f>IF(CW1&gt;'Вводные данные'!$F$7,0,(IFERROR((XNPV($D$86/12*'Вводные данные'!$C$6,$D$90:CW90,$D$88:CW88)),0)))</f>
        <v>0</v>
      </c>
      <c r="CX92" s="255">
        <f>IF(CX1&gt;'Вводные данные'!$F$7,0,(IFERROR((XNPV($D$86/12*'Вводные данные'!$C$6,$D$90:CX90,$D$88:CX88)),0)))</f>
        <v>0</v>
      </c>
      <c r="CY92" s="255">
        <f>IF(CY1&gt;'Вводные данные'!$F$7,0,(IFERROR((XNPV($D$86/12*'Вводные данные'!$C$6,$D$90:CY90,$D$88:CY88)),0)))</f>
        <v>0</v>
      </c>
      <c r="CZ92" s="255">
        <f>IF(CZ1&gt;'Вводные данные'!$F$7,0,(IFERROR((XNPV($D$86/12*'Вводные данные'!$C$6,$D$90:CZ90,$D$88:CZ88)),0)))</f>
        <v>0</v>
      </c>
      <c r="DA92" s="255">
        <f>IF(DA1&gt;'Вводные данные'!$F$7,0,(IFERROR((XNPV($D$86/12*'Вводные данные'!$C$6,$D$90:DA90,$D$88:DA88)),0)))</f>
        <v>0</v>
      </c>
      <c r="DB92" s="255">
        <f>IF(DB1&gt;'Вводные данные'!$F$7,0,(IFERROR((XNPV($D$86/12*'Вводные данные'!$C$6,$D$90:DB90,$D$88:DB88)),0)))</f>
        <v>0</v>
      </c>
      <c r="DC92" s="255">
        <f>IF(DC1&gt;'Вводные данные'!$F$7,0,(IFERROR((XNPV($D$86/12*'Вводные данные'!$C$6,$D$90:DC90,$D$88:DC88)),0)))</f>
        <v>0</v>
      </c>
      <c r="DD92" s="255">
        <f>IF(DD1&gt;'Вводные данные'!$F$7,0,(IFERROR((XNPV($D$86/12*'Вводные данные'!$C$6,$D$90:DD90,$D$88:DD88)),0)))</f>
        <v>0</v>
      </c>
      <c r="DE92" s="255">
        <f>IF(DE1&gt;'Вводные данные'!$F$7,0,(IFERROR((XNPV($D$86/12*'Вводные данные'!$C$6,$D$90:DE90,$D$88:DE88)),0)))</f>
        <v>0</v>
      </c>
      <c r="DF92" s="255">
        <f>IF(DF1&gt;'Вводные данные'!$F$7,0,(IFERROR((XNPV($D$86/12*'Вводные данные'!$C$6,$D$90:DF90,$D$88:DF88)),0)))</f>
        <v>0</v>
      </c>
      <c r="DG92" s="255">
        <f>IF(DG1&gt;'Вводные данные'!$F$7,0,(IFERROR((XNPV($D$86/12*'Вводные данные'!$C$6,$D$90:DG90,$D$88:DG88)),0)))</f>
        <v>0</v>
      </c>
      <c r="DH92" s="255">
        <f>IF(DH1&gt;'Вводные данные'!$F$7,0,(IFERROR((XNPV($D$86/12*'Вводные данные'!$C$6,$D$90:DH90,$D$88:DH88)),0)))</f>
        <v>0</v>
      </c>
      <c r="DI92" s="255">
        <f>IF(DI1&gt;'Вводные данные'!$F$7,0,(IFERROR((XNPV($D$86/12*'Вводные данные'!$C$6,$D$90:DI90,$D$88:DI88)),0)))</f>
        <v>0</v>
      </c>
      <c r="DJ92" s="255">
        <f>IF(DJ1&gt;'Вводные данные'!$F$7,0,(IFERROR((XNPV($D$86/12*'Вводные данные'!$C$6,$D$90:DJ90,$D$88:DJ88)),0)))</f>
        <v>0</v>
      </c>
      <c r="DK92" s="255">
        <f>IF(DK1&gt;'Вводные данные'!$F$7,0,(IFERROR((XNPV($D$86/12*'Вводные данные'!$C$6,$D$90:DK90,$D$88:DK88)),0)))</f>
        <v>0</v>
      </c>
      <c r="DL92" s="255">
        <f>IF(DL1&gt;'Вводные данные'!$F$7,0,(IFERROR((XNPV($D$86/12*'Вводные данные'!$C$6,$D$90:DL90,$D$88:DL88)),0)))</f>
        <v>0</v>
      </c>
      <c r="DM92" s="255">
        <f>IF(DM1&gt;'Вводные данные'!$F$7,0,(IFERROR((XNPV($D$86/12*'Вводные данные'!$C$6,$D$90:DM90,$D$88:DM88)),0)))</f>
        <v>0</v>
      </c>
      <c r="DN92" s="255">
        <f>IF(DN1&gt;'Вводные данные'!$F$7,0,(IFERROR((XNPV($D$86/12*'Вводные данные'!$C$6,$D$90:DN90,$D$88:DN88)),0)))</f>
        <v>0</v>
      </c>
      <c r="DO92" s="255">
        <f>IF(DO1&gt;'Вводные данные'!$F$7,0,(IFERROR((XNPV($D$86/12*'Вводные данные'!$C$6,$D$90:DO90,$D$88:DO88)),0)))</f>
        <v>0</v>
      </c>
      <c r="DP92" s="255">
        <f>IF(DP1&gt;'Вводные данные'!$F$7,0,(IFERROR((XNPV($D$86/12*'Вводные данные'!$C$6,$D$90:DP90,$D$88:DP88)),0)))</f>
        <v>0</v>
      </c>
      <c r="DQ92" s="255">
        <f>IF(DQ1&gt;'Вводные данные'!$F$7,0,(IFERROR((XNPV($D$86/12*'Вводные данные'!$C$6,$D$90:DQ90,$D$88:DQ88)),0)))</f>
        <v>0</v>
      </c>
      <c r="DR92" s="255">
        <f>IF(DR1&gt;'Вводные данные'!$F$7,0,(IFERROR((XNPV($D$86/12*'Вводные данные'!$C$6,$D$90:DR90,$D$88:DR88)),0)))</f>
        <v>0</v>
      </c>
      <c r="DS92" s="255">
        <f>IF(DS1&gt;'Вводные данные'!$F$7,0,(IFERROR((XNPV($D$86/12*'Вводные данные'!$C$6,$D$90:DS90,$D$88:DS88)),0)))</f>
        <v>0</v>
      </c>
      <c r="DT92" s="255">
        <f>IF(DT1&gt;'Вводные данные'!$F$7,0,(IFERROR((XNPV($D$86/12*'Вводные данные'!$C$6,$D$90:DT90,$D$88:DT88)),0)))</f>
        <v>0</v>
      </c>
      <c r="DU92" s="255">
        <f>IF(DU1&gt;'Вводные данные'!$F$7,0,(IFERROR((XNPV($D$86/12*'Вводные данные'!$C$6,$D$90:DU90,$D$88:DU88)),0)))</f>
        <v>0</v>
      </c>
      <c r="DV92" s="255">
        <f>IF(DV1&gt;'Вводные данные'!$F$7,0,(IFERROR((XNPV($D$86/12*'Вводные данные'!$C$6,$D$90:DV90,$D$88:DV88)),0)))</f>
        <v>0</v>
      </c>
      <c r="DW92" s="255">
        <f>IF(DW1&gt;'Вводные данные'!$F$7,0,(IFERROR((XNPV($D$86/12*'Вводные данные'!$C$6,$D$90:DW90,$D$88:DW88)),0)))</f>
        <v>0</v>
      </c>
      <c r="DX92" s="255">
        <f>IF(DX1&gt;'Вводные данные'!$F$7,0,(IFERROR((XNPV($D$86/12*'Вводные данные'!$C$6,$D$90:DX90,$D$88:DX88)),0)))</f>
        <v>0</v>
      </c>
      <c r="DY92" s="255">
        <f>IF(DY1&gt;'Вводные данные'!$F$7,0,(IFERROR((XNPV($D$86/12*'Вводные данные'!$C$6,$D$90:DY90,$D$88:DY88)),0)))</f>
        <v>0</v>
      </c>
      <c r="DZ92" s="255">
        <f>IF(DZ1&gt;'Вводные данные'!$F$7,0,(IFERROR((XNPV($D$86/12*'Вводные данные'!$C$6,$D$90:DZ90,$D$88:DZ88)),0)))</f>
        <v>0</v>
      </c>
      <c r="EA92" s="255">
        <f>IF(EA1&gt;'Вводные данные'!$F$7,0,(IFERROR((XNPV($D$86/12*'Вводные данные'!$C$6,$D$90:EA90,$D$88:EA88)),0)))</f>
        <v>0</v>
      </c>
      <c r="EB92" s="255">
        <f>IF(EB1&gt;'Вводные данные'!$F$7,0,(IFERROR((XNPV($D$86/12*'Вводные данные'!$C$6,$D$90:EB90,$D$88:EB88)),0)))</f>
        <v>0</v>
      </c>
      <c r="EC92" s="255">
        <f>IF(EC1&gt;'Вводные данные'!$F$7,0,(IFERROR((XNPV($D$86/12*'Вводные данные'!$C$6,$D$90:EC90,$D$88:EC88)),0)))</f>
        <v>0</v>
      </c>
      <c r="ED92" s="255">
        <f>IF(ED1&gt;'Вводные данные'!$F$7,0,(IFERROR((XNPV($D$86/12*'Вводные данные'!$C$6,$D$90:ED90,$D$88:ED88)),0)))</f>
        <v>0</v>
      </c>
      <c r="EE92" s="255">
        <f>IF(EE1&gt;'Вводные данные'!$F$7,0,(IFERROR((XNPV($D$86/12*'Вводные данные'!$C$6,$D$90:EE90,$D$88:EE88)),0)))</f>
        <v>0</v>
      </c>
      <c r="EF92" s="255">
        <f>IF(EF1&gt;'Вводные данные'!$F$7,0,(IFERROR((XNPV($D$86/12*'Вводные данные'!$C$6,$D$90:EF90,$D$88:EF88)),0)))</f>
        <v>0</v>
      </c>
      <c r="EG92" s="255">
        <f>IF(EG1&gt;'Вводные данные'!$F$7,0,(IFERROR((XNPV($D$86/12*'Вводные данные'!$C$6,$D$90:EG90,$D$88:EG88)),0)))</f>
        <v>0</v>
      </c>
      <c r="EH92" s="255">
        <f>IF(EH1&gt;'Вводные данные'!$F$7,0,(IFERROR((XNPV($D$86/12*'Вводные данные'!$C$6,$D$90:EH90,$D$88:EH88)),0)))</f>
        <v>0</v>
      </c>
      <c r="EI92" s="255">
        <f>IF(EI1&gt;'Вводные данные'!$F$7,0,(IFERROR((XNPV($D$86/12*'Вводные данные'!$C$6,$D$90:EI90,$D$88:EI88)),0)))</f>
        <v>0</v>
      </c>
      <c r="EJ92" s="255">
        <f>IF(EJ1&gt;'Вводные данные'!$F$7,0,(IFERROR((XNPV($D$86/12*'Вводные данные'!$C$6,$D$90:EJ90,$D$88:EJ88)),0)))</f>
        <v>0</v>
      </c>
      <c r="EK92" s="255">
        <f>IF(EK1&gt;'Вводные данные'!$F$7,0,(IFERROR((XNPV($D$86/12*'Вводные данные'!$C$6,$D$90:EK90,$D$88:EK88)),0)))</f>
        <v>0</v>
      </c>
      <c r="EL92" s="255">
        <f>IF(EL1&gt;'Вводные данные'!$F$7,0,(IFERROR((XNPV($D$86/12*'Вводные данные'!$C$6,$D$90:EL90,$D$88:EL88)),0)))</f>
        <v>0</v>
      </c>
      <c r="EM92" s="255">
        <f>IF(EM1&gt;'Вводные данные'!$F$7,0,(IFERROR((XNPV($D$86/12*'Вводные данные'!$C$6,$D$90:EM90,$D$88:EM88)),0)))</f>
        <v>0</v>
      </c>
      <c r="EN92" s="255">
        <f>IF(EN1&gt;'Вводные данные'!$F$7,0,(IFERROR((XNPV($D$86/12*'Вводные данные'!$C$6,$D$90:EN90,$D$88:EN88)),0)))</f>
        <v>0</v>
      </c>
      <c r="EO92" s="255">
        <f>IF(EO1&gt;'Вводные данные'!$F$7,0,(IFERROR((XNPV($D$86/12*'Вводные данные'!$C$6,$D$90:EO90,$D$88:EO88)),0)))</f>
        <v>0</v>
      </c>
      <c r="EP92" s="255">
        <f>IF(EP1&gt;'Вводные данные'!$F$7,0,(IFERROR((XNPV($D$86/12*'Вводные данные'!$C$6,$D$90:EP90,$D$88:EP88)),0)))</f>
        <v>0</v>
      </c>
      <c r="EQ92" s="255">
        <f>IF(EQ1&gt;'Вводные данные'!$F$7,0,(IFERROR((XNPV($D$86/12*'Вводные данные'!$C$6,$D$90:EQ90,$D$88:EQ88)),0)))</f>
        <v>0</v>
      </c>
      <c r="ER92" s="255">
        <f>IF(ER1&gt;'Вводные данные'!$F$7,0,(IFERROR((XNPV($D$86/12*'Вводные данные'!$C$6,$D$90:ER90,$D$88:ER88)),0)))</f>
        <v>0</v>
      </c>
      <c r="ES92" s="255">
        <f>IF(ES1&gt;'Вводные данные'!$F$7,0,(IFERROR((XNPV($D$86/12*'Вводные данные'!$C$6,$D$90:ES90,$D$88:ES88)),0)))</f>
        <v>0</v>
      </c>
      <c r="ET92" s="255">
        <f>IF(ET1&gt;'Вводные данные'!$F$7,0,(IFERROR((XNPV($D$86/12*'Вводные данные'!$C$6,$D$90:ET90,$D$88:ET88)),0)))</f>
        <v>0</v>
      </c>
      <c r="EU92" s="255">
        <f>IF(EU1&gt;'Вводные данные'!$F$7,0,(IFERROR((XNPV($D$86/12*'Вводные данные'!$C$6,$D$90:EU90,$D$88:EU88)),0)))</f>
        <v>0</v>
      </c>
      <c r="EV92" s="255">
        <f>IF(EV1&gt;'Вводные данные'!$F$7,0,(IFERROR((XNPV($D$86/12*'Вводные данные'!$C$6,$D$90:EV90,$D$88:EV88)),0)))</f>
        <v>0</v>
      </c>
      <c r="EW92" s="255">
        <f>IF(EW1&gt;'Вводные данные'!$F$7,0,(IFERROR((XNPV($D$86/12*'Вводные данные'!$C$6,$D$90:EW90,$D$88:EW88)),0)))</f>
        <v>0</v>
      </c>
    </row>
    <row r="93" spans="2:153" ht="16.5" hidden="1" thickBot="1" x14ac:dyDescent="0.3">
      <c r="B93" s="43" t="s">
        <v>293</v>
      </c>
      <c r="C93" s="45"/>
      <c r="D93" s="45">
        <f>IF(D92&lt;0,1,0)</f>
        <v>1</v>
      </c>
      <c r="E93" s="79">
        <f t="shared" ref="E93:AJ93" si="11">IFERROR((IF(E92&lt;0,1,0)),0)</f>
        <v>1</v>
      </c>
      <c r="F93" s="79">
        <f t="shared" si="11"/>
        <v>1</v>
      </c>
      <c r="G93" s="79">
        <f t="shared" si="11"/>
        <v>1</v>
      </c>
      <c r="H93" s="79">
        <f t="shared" si="11"/>
        <v>1</v>
      </c>
      <c r="I93" s="79">
        <f t="shared" si="11"/>
        <v>1</v>
      </c>
      <c r="J93" s="79">
        <f t="shared" si="11"/>
        <v>1</v>
      </c>
      <c r="K93" s="79">
        <f t="shared" si="11"/>
        <v>1</v>
      </c>
      <c r="L93" s="79">
        <f t="shared" si="11"/>
        <v>1</v>
      </c>
      <c r="M93" s="255">
        <f t="shared" si="11"/>
        <v>1</v>
      </c>
      <c r="N93" s="255">
        <f t="shared" si="11"/>
        <v>1</v>
      </c>
      <c r="O93" s="255">
        <f t="shared" si="11"/>
        <v>1</v>
      </c>
      <c r="P93" s="255">
        <f t="shared" si="11"/>
        <v>1</v>
      </c>
      <c r="Q93" s="255">
        <f t="shared" si="11"/>
        <v>1</v>
      </c>
      <c r="R93" s="255">
        <f t="shared" si="11"/>
        <v>1</v>
      </c>
      <c r="S93" s="255">
        <f t="shared" si="11"/>
        <v>1</v>
      </c>
      <c r="T93" s="255">
        <f t="shared" si="11"/>
        <v>0</v>
      </c>
      <c r="U93" s="255">
        <f t="shared" si="11"/>
        <v>0</v>
      </c>
      <c r="V93" s="255">
        <f t="shared" si="11"/>
        <v>0</v>
      </c>
      <c r="W93" s="255">
        <f t="shared" si="11"/>
        <v>0</v>
      </c>
      <c r="X93" s="255">
        <f t="shared" si="11"/>
        <v>0</v>
      </c>
      <c r="Y93" s="255">
        <f t="shared" si="11"/>
        <v>0</v>
      </c>
      <c r="Z93" s="255">
        <f t="shared" si="11"/>
        <v>0</v>
      </c>
      <c r="AA93" s="255">
        <f t="shared" si="11"/>
        <v>0</v>
      </c>
      <c r="AB93" s="255">
        <f t="shared" si="11"/>
        <v>0</v>
      </c>
      <c r="AC93" s="255">
        <f t="shared" si="11"/>
        <v>0</v>
      </c>
      <c r="AD93" s="255">
        <f t="shared" si="11"/>
        <v>0</v>
      </c>
      <c r="AE93" s="255">
        <f t="shared" si="11"/>
        <v>0</v>
      </c>
      <c r="AF93" s="255">
        <f t="shared" si="11"/>
        <v>0</v>
      </c>
      <c r="AG93" s="255">
        <f t="shared" si="11"/>
        <v>0</v>
      </c>
      <c r="AH93" s="255">
        <f t="shared" si="11"/>
        <v>0</v>
      </c>
      <c r="AI93" s="255">
        <f t="shared" si="11"/>
        <v>0</v>
      </c>
      <c r="AJ93" s="255">
        <f t="shared" si="11"/>
        <v>0</v>
      </c>
      <c r="AK93" s="255">
        <f t="shared" ref="AK93:BP93" si="12">IFERROR((IF(AK92&lt;0,1,0)),0)</f>
        <v>0</v>
      </c>
      <c r="AL93" s="255">
        <f t="shared" si="12"/>
        <v>0</v>
      </c>
      <c r="AM93" s="255">
        <f t="shared" si="12"/>
        <v>0</v>
      </c>
      <c r="AN93" s="255">
        <f t="shared" si="12"/>
        <v>0</v>
      </c>
      <c r="AO93" s="255">
        <f t="shared" si="12"/>
        <v>0</v>
      </c>
      <c r="AP93" s="255">
        <f t="shared" si="12"/>
        <v>0</v>
      </c>
      <c r="AQ93" s="255">
        <f t="shared" si="12"/>
        <v>0</v>
      </c>
      <c r="AR93" s="255">
        <f t="shared" si="12"/>
        <v>0</v>
      </c>
      <c r="AS93" s="255">
        <f t="shared" si="12"/>
        <v>0</v>
      </c>
      <c r="AT93" s="255">
        <f t="shared" si="12"/>
        <v>0</v>
      </c>
      <c r="AU93" s="255">
        <f t="shared" si="12"/>
        <v>0</v>
      </c>
      <c r="AV93" s="255">
        <f t="shared" si="12"/>
        <v>0</v>
      </c>
      <c r="AW93" s="255">
        <f t="shared" si="12"/>
        <v>0</v>
      </c>
      <c r="AX93" s="255">
        <f t="shared" si="12"/>
        <v>0</v>
      </c>
      <c r="AY93" s="255">
        <f t="shared" si="12"/>
        <v>0</v>
      </c>
      <c r="AZ93" s="255">
        <f t="shared" si="12"/>
        <v>0</v>
      </c>
      <c r="BA93" s="255">
        <f t="shared" si="12"/>
        <v>0</v>
      </c>
      <c r="BB93" s="255">
        <f t="shared" si="12"/>
        <v>0</v>
      </c>
      <c r="BC93" s="255">
        <f t="shared" si="12"/>
        <v>0</v>
      </c>
      <c r="BD93" s="255">
        <f t="shared" si="12"/>
        <v>0</v>
      </c>
      <c r="BE93" s="255">
        <f t="shared" si="12"/>
        <v>0</v>
      </c>
      <c r="BF93" s="255">
        <f t="shared" si="12"/>
        <v>0</v>
      </c>
      <c r="BG93" s="255">
        <f t="shared" si="12"/>
        <v>0</v>
      </c>
      <c r="BH93" s="255">
        <f t="shared" si="12"/>
        <v>0</v>
      </c>
      <c r="BI93" s="255">
        <f t="shared" si="12"/>
        <v>0</v>
      </c>
      <c r="BJ93" s="255">
        <f t="shared" si="12"/>
        <v>0</v>
      </c>
      <c r="BK93" s="255">
        <f t="shared" si="12"/>
        <v>0</v>
      </c>
      <c r="BL93" s="255">
        <f t="shared" si="12"/>
        <v>0</v>
      </c>
      <c r="BM93" s="255">
        <f t="shared" si="12"/>
        <v>0</v>
      </c>
      <c r="BN93" s="255">
        <f t="shared" si="12"/>
        <v>0</v>
      </c>
      <c r="BO93" s="255">
        <f t="shared" si="12"/>
        <v>0</v>
      </c>
      <c r="BP93" s="255">
        <f t="shared" si="12"/>
        <v>0</v>
      </c>
      <c r="BQ93" s="255">
        <f t="shared" ref="BQ93:CV93" si="13">IFERROR((IF(BQ92&lt;0,1,0)),0)</f>
        <v>0</v>
      </c>
      <c r="BR93" s="255">
        <f t="shared" si="13"/>
        <v>0</v>
      </c>
      <c r="BS93" s="255">
        <f t="shared" si="13"/>
        <v>0</v>
      </c>
      <c r="BT93" s="255">
        <f t="shared" si="13"/>
        <v>0</v>
      </c>
      <c r="BU93" s="255">
        <f t="shared" si="13"/>
        <v>0</v>
      </c>
      <c r="BV93" s="255">
        <f t="shared" si="13"/>
        <v>0</v>
      </c>
      <c r="BW93" s="255">
        <f t="shared" si="13"/>
        <v>0</v>
      </c>
      <c r="BX93" s="255">
        <f t="shared" si="13"/>
        <v>0</v>
      </c>
      <c r="BY93" s="255">
        <f t="shared" si="13"/>
        <v>0</v>
      </c>
      <c r="BZ93" s="255">
        <f t="shared" si="13"/>
        <v>0</v>
      </c>
      <c r="CA93" s="255">
        <f t="shared" si="13"/>
        <v>0</v>
      </c>
      <c r="CB93" s="255">
        <f t="shared" si="13"/>
        <v>0</v>
      </c>
      <c r="CC93" s="255">
        <f t="shared" si="13"/>
        <v>0</v>
      </c>
      <c r="CD93" s="255">
        <f t="shared" si="13"/>
        <v>0</v>
      </c>
      <c r="CE93" s="255">
        <f t="shared" si="13"/>
        <v>0</v>
      </c>
      <c r="CF93" s="255">
        <f t="shared" si="13"/>
        <v>0</v>
      </c>
      <c r="CG93" s="255">
        <f t="shared" si="13"/>
        <v>0</v>
      </c>
      <c r="CH93" s="255">
        <f t="shared" si="13"/>
        <v>0</v>
      </c>
      <c r="CI93" s="255">
        <f t="shared" si="13"/>
        <v>0</v>
      </c>
      <c r="CJ93" s="255">
        <f t="shared" si="13"/>
        <v>0</v>
      </c>
      <c r="CK93" s="255">
        <f t="shared" si="13"/>
        <v>0</v>
      </c>
      <c r="CL93" s="255">
        <f t="shared" si="13"/>
        <v>0</v>
      </c>
      <c r="CM93" s="255">
        <f t="shared" si="13"/>
        <v>0</v>
      </c>
      <c r="CN93" s="255">
        <f t="shared" si="13"/>
        <v>0</v>
      </c>
      <c r="CO93" s="255">
        <f t="shared" si="13"/>
        <v>0</v>
      </c>
      <c r="CP93" s="255">
        <f t="shared" si="13"/>
        <v>0</v>
      </c>
      <c r="CQ93" s="255">
        <f t="shared" si="13"/>
        <v>0</v>
      </c>
      <c r="CR93" s="255">
        <f t="shared" si="13"/>
        <v>0</v>
      </c>
      <c r="CS93" s="255">
        <f t="shared" si="13"/>
        <v>0</v>
      </c>
      <c r="CT93" s="255">
        <f t="shared" si="13"/>
        <v>0</v>
      </c>
      <c r="CU93" s="255">
        <f t="shared" si="13"/>
        <v>0</v>
      </c>
      <c r="CV93" s="255">
        <f t="shared" si="13"/>
        <v>0</v>
      </c>
      <c r="CW93" s="255">
        <f t="shared" ref="CW93:EB93" si="14">IFERROR((IF(CW92&lt;0,1,0)),0)</f>
        <v>0</v>
      </c>
      <c r="CX93" s="255">
        <f t="shared" si="14"/>
        <v>0</v>
      </c>
      <c r="CY93" s="255">
        <f t="shared" si="14"/>
        <v>0</v>
      </c>
      <c r="CZ93" s="255">
        <f t="shared" si="14"/>
        <v>0</v>
      </c>
      <c r="DA93" s="255">
        <f t="shared" si="14"/>
        <v>0</v>
      </c>
      <c r="DB93" s="255">
        <f t="shared" si="14"/>
        <v>0</v>
      </c>
      <c r="DC93" s="255">
        <f t="shared" si="14"/>
        <v>0</v>
      </c>
      <c r="DD93" s="255">
        <f t="shared" si="14"/>
        <v>0</v>
      </c>
      <c r="DE93" s="255">
        <f t="shared" si="14"/>
        <v>0</v>
      </c>
      <c r="DF93" s="255">
        <f t="shared" si="14"/>
        <v>0</v>
      </c>
      <c r="DG93" s="255">
        <f t="shared" si="14"/>
        <v>0</v>
      </c>
      <c r="DH93" s="255">
        <f t="shared" si="14"/>
        <v>0</v>
      </c>
      <c r="DI93" s="255">
        <f t="shared" si="14"/>
        <v>0</v>
      </c>
      <c r="DJ93" s="255">
        <f t="shared" si="14"/>
        <v>0</v>
      </c>
      <c r="DK93" s="255">
        <f t="shared" si="14"/>
        <v>0</v>
      </c>
      <c r="DL93" s="255">
        <f t="shared" si="14"/>
        <v>0</v>
      </c>
      <c r="DM93" s="255">
        <f t="shared" si="14"/>
        <v>0</v>
      </c>
      <c r="DN93" s="255">
        <f t="shared" si="14"/>
        <v>0</v>
      </c>
      <c r="DO93" s="255">
        <f t="shared" si="14"/>
        <v>0</v>
      </c>
      <c r="DP93" s="255">
        <f t="shared" si="14"/>
        <v>0</v>
      </c>
      <c r="DQ93" s="255">
        <f t="shared" si="14"/>
        <v>0</v>
      </c>
      <c r="DR93" s="255">
        <f t="shared" si="14"/>
        <v>0</v>
      </c>
      <c r="DS93" s="255">
        <f t="shared" si="14"/>
        <v>0</v>
      </c>
      <c r="DT93" s="255">
        <f t="shared" si="14"/>
        <v>0</v>
      </c>
      <c r="DU93" s="255">
        <f t="shared" si="14"/>
        <v>0</v>
      </c>
      <c r="DV93" s="255">
        <f t="shared" si="14"/>
        <v>0</v>
      </c>
      <c r="DW93" s="255">
        <f t="shared" si="14"/>
        <v>0</v>
      </c>
      <c r="DX93" s="255">
        <f t="shared" si="14"/>
        <v>0</v>
      </c>
      <c r="DY93" s="255">
        <f t="shared" si="14"/>
        <v>0</v>
      </c>
      <c r="DZ93" s="255">
        <f t="shared" si="14"/>
        <v>0</v>
      </c>
      <c r="EA93" s="255">
        <f t="shared" si="14"/>
        <v>0</v>
      </c>
      <c r="EB93" s="255">
        <f t="shared" si="14"/>
        <v>0</v>
      </c>
      <c r="EC93" s="255">
        <f t="shared" ref="EC93:EW93" si="15">IFERROR((IF(EC92&lt;0,1,0)),0)</f>
        <v>0</v>
      </c>
      <c r="ED93" s="255">
        <f t="shared" si="15"/>
        <v>0</v>
      </c>
      <c r="EE93" s="255">
        <f t="shared" si="15"/>
        <v>0</v>
      </c>
      <c r="EF93" s="255">
        <f t="shared" si="15"/>
        <v>0</v>
      </c>
      <c r="EG93" s="255">
        <f t="shared" si="15"/>
        <v>0</v>
      </c>
      <c r="EH93" s="255">
        <f t="shared" si="15"/>
        <v>0</v>
      </c>
      <c r="EI93" s="255">
        <f t="shared" si="15"/>
        <v>0</v>
      </c>
      <c r="EJ93" s="255">
        <f t="shared" si="15"/>
        <v>0</v>
      </c>
      <c r="EK93" s="255">
        <f t="shared" si="15"/>
        <v>0</v>
      </c>
      <c r="EL93" s="255">
        <f t="shared" si="15"/>
        <v>0</v>
      </c>
      <c r="EM93" s="255">
        <f t="shared" si="15"/>
        <v>0</v>
      </c>
      <c r="EN93" s="255">
        <f t="shared" si="15"/>
        <v>0</v>
      </c>
      <c r="EO93" s="255">
        <f t="shared" si="15"/>
        <v>0</v>
      </c>
      <c r="EP93" s="255">
        <f t="shared" si="15"/>
        <v>0</v>
      </c>
      <c r="EQ93" s="255">
        <f t="shared" si="15"/>
        <v>0</v>
      </c>
      <c r="ER93" s="255">
        <f t="shared" si="15"/>
        <v>0</v>
      </c>
      <c r="ES93" s="255">
        <f t="shared" si="15"/>
        <v>0</v>
      </c>
      <c r="ET93" s="255">
        <f t="shared" si="15"/>
        <v>0</v>
      </c>
      <c r="EU93" s="255">
        <f t="shared" si="15"/>
        <v>0</v>
      </c>
      <c r="EV93" s="255">
        <f t="shared" si="15"/>
        <v>0</v>
      </c>
      <c r="EW93" s="255">
        <f t="shared" si="15"/>
        <v>0</v>
      </c>
    </row>
    <row r="94" spans="2:153" ht="16.5" hidden="1" thickBot="1" x14ac:dyDescent="0.3">
      <c r="B94" s="70" t="s">
        <v>292</v>
      </c>
      <c r="C94" s="45"/>
      <c r="D94" s="45">
        <f>IFERROR('Вводные данные'!D340+0,0)</f>
        <v>3750</v>
      </c>
      <c r="E94" s="45">
        <f>IFERROR('Вводные данные'!E340+0,0)</f>
        <v>3750</v>
      </c>
      <c r="F94" s="45">
        <f>IFERROR('Вводные данные'!F340+0,0)</f>
        <v>3750</v>
      </c>
      <c r="G94" s="45">
        <f>IFERROR('Вводные данные'!G340+0,0)</f>
        <v>3750</v>
      </c>
      <c r="H94" s="45">
        <f>IFERROR('Вводные данные'!H340+0,0)</f>
        <v>3750</v>
      </c>
      <c r="I94" s="45">
        <f>IFERROR('Вводные данные'!I340+0,0)</f>
        <v>3750</v>
      </c>
      <c r="J94" s="45">
        <f>IFERROR('Вводные данные'!J340+0,0)</f>
        <v>3750</v>
      </c>
      <c r="K94" s="45">
        <f>IFERROR('Вводные данные'!K340+0,0)</f>
        <v>3750</v>
      </c>
      <c r="L94" s="45">
        <f>IFERROR('Вводные данные'!L340+0,0)</f>
        <v>3750</v>
      </c>
      <c r="M94" s="255">
        <f>IFERROR('Вводные данные'!M340+0,0)</f>
        <v>3750</v>
      </c>
      <c r="N94" s="255">
        <f>IFERROR('Вводные данные'!N340+0,0)</f>
        <v>3750</v>
      </c>
      <c r="O94" s="255">
        <f>IFERROR('Вводные данные'!O340+0,0)</f>
        <v>3750</v>
      </c>
      <c r="P94" s="255">
        <f>IFERROR('Вводные данные'!P340+0,0)</f>
        <v>3281.25</v>
      </c>
      <c r="Q94" s="255">
        <f>IFERROR('Вводные данные'!Q340+0,0)</f>
        <v>2812.5</v>
      </c>
      <c r="R94" s="255">
        <f>IFERROR('Вводные данные'!R340+0,0)</f>
        <v>2343.75</v>
      </c>
      <c r="S94" s="255">
        <f>IFERROR('Вводные данные'!S340+0,0)</f>
        <v>1875</v>
      </c>
      <c r="T94" s="255">
        <f>IFERROR('Вводные данные'!T340+0,0)</f>
        <v>1406.25</v>
      </c>
      <c r="U94" s="255">
        <f>IFERROR('Вводные данные'!U340+0,0)</f>
        <v>937.5</v>
      </c>
      <c r="V94" s="255">
        <f>IFERROR('Вводные данные'!V340+0,0)</f>
        <v>468.75</v>
      </c>
      <c r="W94" s="255">
        <f>IFERROR('Вводные данные'!W340+0,0)</f>
        <v>0</v>
      </c>
      <c r="X94" s="255">
        <f>IFERROR('Вводные данные'!X340+0,0)</f>
        <v>0</v>
      </c>
      <c r="Y94" s="255">
        <f>IFERROR('Вводные данные'!Y340+0,0)</f>
        <v>0</v>
      </c>
      <c r="Z94" s="255">
        <f>IFERROR('Вводные данные'!Z340+0,0)</f>
        <v>0</v>
      </c>
      <c r="AA94" s="255">
        <f>IFERROR('Вводные данные'!AA340+0,0)</f>
        <v>0</v>
      </c>
      <c r="AB94" s="255">
        <f>IFERROR('Вводные данные'!AB340+0,0)</f>
        <v>0</v>
      </c>
      <c r="AC94" s="255">
        <f>IFERROR('Вводные данные'!AC340+0,0)</f>
        <v>0</v>
      </c>
      <c r="AD94" s="255">
        <f>IFERROR('Вводные данные'!AD340+0,0)</f>
        <v>0</v>
      </c>
      <c r="AE94" s="255">
        <f>IFERROR('Вводные данные'!AE340+0,0)</f>
        <v>0</v>
      </c>
      <c r="AF94" s="255">
        <f>IFERROR('Вводные данные'!AF340+0,0)</f>
        <v>0</v>
      </c>
      <c r="AG94" s="255">
        <f>IFERROR('Вводные данные'!AG340+0,0)</f>
        <v>0</v>
      </c>
      <c r="AH94" s="255">
        <f>IFERROR('Вводные данные'!AH340+0,0)</f>
        <v>0</v>
      </c>
      <c r="AI94" s="255">
        <f>IFERROR('Вводные данные'!AI340+0,0)</f>
        <v>0</v>
      </c>
      <c r="AJ94" s="255">
        <f>IFERROR('Вводные данные'!AJ340+0,0)</f>
        <v>0</v>
      </c>
      <c r="AK94" s="255">
        <f>IFERROR('Вводные данные'!AK340+0,0)</f>
        <v>0</v>
      </c>
      <c r="AL94" s="255">
        <f>IFERROR('Вводные данные'!AL340+0,0)</f>
        <v>0</v>
      </c>
      <c r="AM94" s="255">
        <f>IFERROR('Вводные данные'!AM340+0,0)</f>
        <v>0</v>
      </c>
      <c r="AN94" s="255">
        <f>IFERROR('Вводные данные'!AN340+0,0)</f>
        <v>0</v>
      </c>
      <c r="AO94" s="255">
        <f>IFERROR('Вводные данные'!AO340+0,0)</f>
        <v>0</v>
      </c>
      <c r="AP94" s="255">
        <f>IFERROR('Вводные данные'!AP340+0,0)</f>
        <v>0</v>
      </c>
      <c r="AQ94" s="255">
        <f>IFERROR('Вводные данные'!AQ340+0,0)</f>
        <v>0</v>
      </c>
      <c r="AR94" s="255">
        <f>IFERROR('Вводные данные'!AR340+0,0)</f>
        <v>0</v>
      </c>
      <c r="AS94" s="255">
        <f>IFERROR('Вводные данные'!AS340+0,0)</f>
        <v>0</v>
      </c>
      <c r="AT94" s="255">
        <f>IFERROR('Вводные данные'!AT340+0,0)</f>
        <v>0</v>
      </c>
      <c r="AU94" s="255">
        <f>IFERROR('Вводные данные'!AU340+0,0)</f>
        <v>0</v>
      </c>
      <c r="AV94" s="255">
        <f>IFERROR('Вводные данные'!AV340+0,0)</f>
        <v>0</v>
      </c>
      <c r="AW94" s="255">
        <f>IFERROR('Вводные данные'!AW340+0,0)</f>
        <v>0</v>
      </c>
      <c r="AX94" s="255">
        <f>IFERROR('Вводные данные'!AX340+0,0)</f>
        <v>0</v>
      </c>
      <c r="AY94" s="255">
        <f>IFERROR('Вводные данные'!AY340+0,0)</f>
        <v>0</v>
      </c>
      <c r="AZ94" s="255">
        <f>IFERROR('Вводные данные'!AZ340+0,0)</f>
        <v>0</v>
      </c>
      <c r="BA94" s="255">
        <f>IFERROR('Вводные данные'!BA340+0,0)</f>
        <v>0</v>
      </c>
      <c r="BB94" s="255">
        <f>IFERROR('Вводные данные'!BB340+0,0)</f>
        <v>0</v>
      </c>
      <c r="BC94" s="255">
        <f>IFERROR('Вводные данные'!BC340+0,0)</f>
        <v>0</v>
      </c>
      <c r="BD94" s="255">
        <f>IFERROR('Вводные данные'!BD340+0,0)</f>
        <v>0</v>
      </c>
      <c r="BE94" s="255">
        <f>IFERROR('Вводные данные'!BE340+0,0)</f>
        <v>0</v>
      </c>
      <c r="BF94" s="255">
        <f>IFERROR('Вводные данные'!BF340+0,0)</f>
        <v>0</v>
      </c>
      <c r="BG94" s="255">
        <f>IFERROR('Вводные данные'!BG340+0,0)</f>
        <v>0</v>
      </c>
      <c r="BH94" s="255">
        <f>IFERROR('Вводные данные'!BH340+0,0)</f>
        <v>0</v>
      </c>
      <c r="BI94" s="255">
        <f>IFERROR('Вводные данные'!BI340+0,0)</f>
        <v>0</v>
      </c>
      <c r="BJ94" s="255">
        <f>IFERROR('Вводные данные'!BJ340+0,0)</f>
        <v>0</v>
      </c>
      <c r="BK94" s="255">
        <f>IFERROR('Вводные данные'!BK340+0,0)</f>
        <v>0</v>
      </c>
      <c r="BL94" s="255">
        <f>IFERROR('Вводные данные'!BL340+0,0)</f>
        <v>0</v>
      </c>
      <c r="BM94" s="255">
        <f>IFERROR('Вводные данные'!BM340+0,0)</f>
        <v>0</v>
      </c>
      <c r="BN94" s="255">
        <f>IFERROR('Вводные данные'!BN340+0,0)</f>
        <v>0</v>
      </c>
      <c r="BO94" s="255">
        <f>IFERROR('Вводные данные'!BO340+0,0)</f>
        <v>0</v>
      </c>
      <c r="BP94" s="255">
        <f>IFERROR('Вводные данные'!BP340+0,0)</f>
        <v>0</v>
      </c>
      <c r="BQ94" s="255">
        <f>IFERROR('Вводные данные'!BQ340+0,0)</f>
        <v>0</v>
      </c>
      <c r="BR94" s="255">
        <f>IFERROR('Вводные данные'!BR340+0,0)</f>
        <v>0</v>
      </c>
      <c r="BS94" s="255">
        <f>IFERROR('Вводные данные'!BS340+0,0)</f>
        <v>0</v>
      </c>
      <c r="BT94" s="255">
        <f>IFERROR('Вводные данные'!BT340+0,0)</f>
        <v>0</v>
      </c>
      <c r="BU94" s="255">
        <f>IFERROR('Вводные данные'!BU340+0,0)</f>
        <v>0</v>
      </c>
      <c r="BV94" s="255">
        <f>IFERROR('Вводные данные'!BV340+0,0)</f>
        <v>0</v>
      </c>
      <c r="BW94" s="255">
        <f>IFERROR('Вводные данные'!BW340+0,0)</f>
        <v>0</v>
      </c>
      <c r="BX94" s="255">
        <f>IFERROR('Вводные данные'!BX340+0,0)</f>
        <v>0</v>
      </c>
      <c r="BY94" s="255">
        <f>IFERROR('Вводные данные'!BY340+0,0)</f>
        <v>0</v>
      </c>
      <c r="BZ94" s="255">
        <f>IFERROR('Вводные данные'!BZ340+0,0)</f>
        <v>0</v>
      </c>
      <c r="CA94" s="255">
        <f>IFERROR('Вводные данные'!CA340+0,0)</f>
        <v>0</v>
      </c>
      <c r="CB94" s="255">
        <f>IFERROR('Вводные данные'!CB340+0,0)</f>
        <v>0</v>
      </c>
      <c r="CC94" s="255">
        <f>IFERROR('Вводные данные'!CC340+0,0)</f>
        <v>0</v>
      </c>
      <c r="CD94" s="255">
        <f>IFERROR('Вводные данные'!CD340+0,0)</f>
        <v>0</v>
      </c>
      <c r="CE94" s="255">
        <f>IFERROR('Вводные данные'!CE340+0,0)</f>
        <v>0</v>
      </c>
      <c r="CF94" s="255">
        <f>IFERROR('Вводные данные'!CF340+0,0)</f>
        <v>0</v>
      </c>
      <c r="CG94" s="255">
        <f>IFERROR('Вводные данные'!CG340+0,0)</f>
        <v>0</v>
      </c>
      <c r="CH94" s="255">
        <f>IFERROR('Вводные данные'!CH340+0,0)</f>
        <v>0</v>
      </c>
      <c r="CI94" s="255">
        <f>IFERROR('Вводные данные'!CI340+0,0)</f>
        <v>0</v>
      </c>
      <c r="CJ94" s="255">
        <f>IFERROR('Вводные данные'!CJ340+0,0)</f>
        <v>0</v>
      </c>
      <c r="CK94" s="255">
        <f>IFERROR('Вводные данные'!CK340+0,0)</f>
        <v>0</v>
      </c>
      <c r="CL94" s="255">
        <f>IFERROR('Вводные данные'!CL340+0,0)</f>
        <v>0</v>
      </c>
      <c r="CM94" s="255">
        <f>IFERROR('Вводные данные'!CM340+0,0)</f>
        <v>0</v>
      </c>
      <c r="CN94" s="255">
        <f>IFERROR('Вводные данные'!CN340+0,0)</f>
        <v>0</v>
      </c>
      <c r="CO94" s="255">
        <f>IFERROR('Вводные данные'!CO340+0,0)</f>
        <v>0</v>
      </c>
      <c r="CP94" s="255">
        <f>IFERROR('Вводные данные'!CP340+0,0)</f>
        <v>0</v>
      </c>
      <c r="CQ94" s="255">
        <f>IFERROR('Вводные данные'!CQ340+0,0)</f>
        <v>0</v>
      </c>
      <c r="CR94" s="255">
        <f>IFERROR('Вводные данные'!CR340+0,0)</f>
        <v>0</v>
      </c>
      <c r="CS94" s="255">
        <f>IFERROR('Вводные данные'!CS340+0,0)</f>
        <v>0</v>
      </c>
      <c r="CT94" s="255">
        <f>IFERROR('Вводные данные'!CT340+0,0)</f>
        <v>0</v>
      </c>
      <c r="CU94" s="255">
        <f>IFERROR('Вводные данные'!CU340+0,0)</f>
        <v>0</v>
      </c>
      <c r="CV94" s="255">
        <f>IFERROR('Вводные данные'!CV340+0,0)</f>
        <v>0</v>
      </c>
      <c r="CW94" s="255">
        <f>IFERROR('Вводные данные'!CW340+0,0)</f>
        <v>0</v>
      </c>
      <c r="CX94" s="255">
        <f>IFERROR('Вводные данные'!CX340+0,0)</f>
        <v>0</v>
      </c>
      <c r="CY94" s="255">
        <f>IFERROR('Вводные данные'!CY340+0,0)</f>
        <v>0</v>
      </c>
      <c r="CZ94" s="255">
        <f>IFERROR('Вводные данные'!CZ340+0,0)</f>
        <v>0</v>
      </c>
      <c r="DA94" s="255">
        <f>IFERROR('Вводные данные'!DA340+0,0)</f>
        <v>0</v>
      </c>
      <c r="DB94" s="255">
        <f>IFERROR('Вводные данные'!DB340+0,0)</f>
        <v>0</v>
      </c>
      <c r="DC94" s="255">
        <f>IFERROR('Вводные данные'!DC340+0,0)</f>
        <v>0</v>
      </c>
      <c r="DD94" s="255">
        <f>IFERROR('Вводные данные'!DD340+0,0)</f>
        <v>0</v>
      </c>
      <c r="DE94" s="255">
        <f>IFERROR('Вводные данные'!DE340+0,0)</f>
        <v>0</v>
      </c>
      <c r="DF94" s="255">
        <f>IFERROR('Вводные данные'!DF340+0,0)</f>
        <v>0</v>
      </c>
      <c r="DG94" s="255">
        <f>IFERROR('Вводные данные'!DG340+0,0)</f>
        <v>0</v>
      </c>
      <c r="DH94" s="255">
        <f>IFERROR('Вводные данные'!DH340+0,0)</f>
        <v>0</v>
      </c>
      <c r="DI94" s="255">
        <f>IFERROR('Вводные данные'!DI340+0,0)</f>
        <v>0</v>
      </c>
      <c r="DJ94" s="255">
        <f>IFERROR('Вводные данные'!DJ340+0,0)</f>
        <v>0</v>
      </c>
      <c r="DK94" s="255">
        <f>IFERROR('Вводные данные'!DK340+0,0)</f>
        <v>0</v>
      </c>
      <c r="DL94" s="255">
        <f>IFERROR('Вводные данные'!DL340+0,0)</f>
        <v>0</v>
      </c>
      <c r="DM94" s="255">
        <f>IFERROR('Вводные данные'!DM340+0,0)</f>
        <v>0</v>
      </c>
      <c r="DN94" s="255">
        <f>IFERROR('Вводные данные'!DN340+0,0)</f>
        <v>0</v>
      </c>
      <c r="DO94" s="255">
        <f>IFERROR('Вводные данные'!DO340+0,0)</f>
        <v>0</v>
      </c>
      <c r="DP94" s="255">
        <f>IFERROR('Вводные данные'!DP340+0,0)</f>
        <v>0</v>
      </c>
      <c r="DQ94" s="255">
        <f>IFERROR('Вводные данные'!DQ340+0,0)</f>
        <v>0</v>
      </c>
      <c r="DR94" s="255">
        <f>IFERROR('Вводные данные'!DR340+0,0)</f>
        <v>0</v>
      </c>
      <c r="DS94" s="255">
        <f>IFERROR('Вводные данные'!DS340+0,0)</f>
        <v>0</v>
      </c>
      <c r="DT94" s="255">
        <f>IFERROR('Вводные данные'!DT340+0,0)</f>
        <v>0</v>
      </c>
      <c r="DU94" s="255">
        <f>IFERROR('Вводные данные'!DU340+0,0)</f>
        <v>0</v>
      </c>
      <c r="DV94" s="255">
        <f>IFERROR('Вводные данные'!DV340+0,0)</f>
        <v>0</v>
      </c>
      <c r="DW94" s="255">
        <f>IFERROR('Вводные данные'!DW340+0,0)</f>
        <v>0</v>
      </c>
      <c r="DX94" s="255">
        <f>IFERROR('Вводные данные'!DX340+0,0)</f>
        <v>0</v>
      </c>
      <c r="DY94" s="255">
        <f>IFERROR('Вводные данные'!DY340+0,0)</f>
        <v>0</v>
      </c>
      <c r="DZ94" s="255">
        <f>IFERROR('Вводные данные'!DZ340+0,0)</f>
        <v>0</v>
      </c>
      <c r="EA94" s="255">
        <f>IFERROR('Вводные данные'!EA340+0,0)</f>
        <v>0</v>
      </c>
      <c r="EB94" s="255">
        <f>IFERROR('Вводные данные'!EB340+0,0)</f>
        <v>0</v>
      </c>
      <c r="EC94" s="255">
        <f>IFERROR('Вводные данные'!EC340+0,0)</f>
        <v>0</v>
      </c>
      <c r="ED94" s="255">
        <f>IFERROR('Вводные данные'!ED340+0,0)</f>
        <v>0</v>
      </c>
      <c r="EE94" s="255">
        <f>IFERROR('Вводные данные'!EE340+0,0)</f>
        <v>0</v>
      </c>
      <c r="EF94" s="255">
        <f>IFERROR('Вводные данные'!EF340+0,0)</f>
        <v>0</v>
      </c>
      <c r="EG94" s="255">
        <f>IFERROR('Вводные данные'!EG340+0,0)</f>
        <v>0</v>
      </c>
      <c r="EH94" s="255">
        <f>IFERROR('Вводные данные'!EH340+0,0)</f>
        <v>0</v>
      </c>
      <c r="EI94" s="255">
        <f>IFERROR('Вводные данные'!EI340+0,0)</f>
        <v>0</v>
      </c>
      <c r="EJ94" s="255">
        <f>IFERROR('Вводные данные'!EJ340+0,0)</f>
        <v>0</v>
      </c>
      <c r="EK94" s="255">
        <f>IFERROR('Вводные данные'!EK340+0,0)</f>
        <v>0</v>
      </c>
      <c r="EL94" s="255">
        <f>IFERROR('Вводные данные'!EL340+0,0)</f>
        <v>0</v>
      </c>
      <c r="EM94" s="255">
        <f>IFERROR('Вводные данные'!EM340+0,0)</f>
        <v>0</v>
      </c>
      <c r="EN94" s="255">
        <f>IFERROR('Вводные данные'!EN340+0,0)</f>
        <v>0</v>
      </c>
      <c r="EO94" s="255">
        <f>IFERROR('Вводные данные'!EO340+0,0)</f>
        <v>0</v>
      </c>
      <c r="EP94" s="255">
        <f>IFERROR('Вводные данные'!EP340+0,0)</f>
        <v>0</v>
      </c>
      <c r="EQ94" s="255">
        <f>IFERROR('Вводные данные'!EQ340+0,0)</f>
        <v>0</v>
      </c>
      <c r="ER94" s="255">
        <f>IFERROR('Вводные данные'!ER340+0,0)</f>
        <v>0</v>
      </c>
      <c r="ES94" s="255">
        <f>IFERROR('Вводные данные'!ES340+0,0)</f>
        <v>0</v>
      </c>
      <c r="ET94" s="255">
        <f>IFERROR('Вводные данные'!ET340+0,0)</f>
        <v>0</v>
      </c>
      <c r="EU94" s="255">
        <f>IFERROR('Вводные данные'!EU340+0,0)</f>
        <v>0</v>
      </c>
      <c r="EV94" s="255">
        <f>IFERROR('Вводные данные'!EV340+0,0)</f>
        <v>0</v>
      </c>
      <c r="EW94" s="255">
        <f>IFERROR('Вводные данные'!EW340+0,0)</f>
        <v>0</v>
      </c>
    </row>
    <row r="95" spans="2:153" s="359" customFormat="1" ht="15" customHeight="1" x14ac:dyDescent="0.25">
      <c r="B95" s="362" t="s">
        <v>489</v>
      </c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B95" s="358"/>
      <c r="AC95" s="358"/>
      <c r="AD95" s="358"/>
      <c r="AE95" s="358"/>
      <c r="AF95" s="358"/>
      <c r="AG95" s="358"/>
      <c r="AH95" s="358"/>
      <c r="AI95" s="358"/>
      <c r="AJ95" s="358"/>
      <c r="AK95" s="358"/>
      <c r="AL95" s="358"/>
      <c r="AM95" s="358"/>
      <c r="AN95" s="358"/>
      <c r="AO95" s="358"/>
      <c r="AP95" s="358"/>
      <c r="AQ95" s="358"/>
      <c r="AR95" s="358"/>
      <c r="AS95" s="358"/>
      <c r="AT95" s="358"/>
      <c r="AU95" s="358"/>
      <c r="AV95" s="358"/>
      <c r="AW95" s="358"/>
      <c r="AX95" s="358"/>
      <c r="AY95" s="358"/>
      <c r="AZ95" s="358"/>
      <c r="BA95" s="358"/>
      <c r="BB95" s="358"/>
      <c r="BC95" s="358"/>
      <c r="BD95" s="358"/>
      <c r="BE95" s="358"/>
      <c r="BF95" s="358"/>
      <c r="BG95" s="358"/>
      <c r="BH95" s="358"/>
      <c r="BI95" s="358"/>
      <c r="BJ95" s="358"/>
      <c r="BK95" s="358"/>
      <c r="BL95" s="358"/>
      <c r="BM95" s="358"/>
      <c r="BN95" s="358"/>
      <c r="BO95" s="358"/>
      <c r="BP95" s="358"/>
      <c r="BQ95" s="358"/>
      <c r="BR95" s="358"/>
      <c r="BS95" s="358"/>
      <c r="BT95" s="358"/>
      <c r="BU95" s="358"/>
      <c r="BV95" s="358"/>
      <c r="BW95" s="358"/>
      <c r="BX95" s="358"/>
      <c r="BY95" s="358"/>
      <c r="BZ95" s="358"/>
      <c r="CA95" s="358"/>
      <c r="CB95" s="358"/>
      <c r="CC95" s="358"/>
      <c r="CD95" s="358"/>
      <c r="CE95" s="358"/>
      <c r="CF95" s="358"/>
      <c r="CG95" s="358"/>
      <c r="CH95" s="358"/>
      <c r="CI95" s="358"/>
      <c r="CJ95" s="358"/>
      <c r="CK95" s="358"/>
      <c r="CL95" s="358"/>
      <c r="CM95" s="358"/>
      <c r="CN95" s="358"/>
      <c r="CO95" s="358"/>
      <c r="CP95" s="358"/>
      <c r="CQ95" s="358"/>
      <c r="CR95" s="358"/>
      <c r="CS95" s="358"/>
      <c r="CT95" s="358"/>
      <c r="CU95" s="358"/>
      <c r="CV95" s="358"/>
      <c r="CW95" s="358"/>
      <c r="CX95" s="358"/>
      <c r="CY95" s="358"/>
      <c r="CZ95" s="358"/>
      <c r="DA95" s="358"/>
      <c r="DB95" s="358"/>
      <c r="DC95" s="358"/>
      <c r="DD95" s="358"/>
      <c r="DE95" s="358"/>
      <c r="DF95" s="358"/>
      <c r="DG95" s="358"/>
      <c r="DH95" s="358"/>
      <c r="DI95" s="358"/>
      <c r="DJ95" s="358"/>
      <c r="DK95" s="358"/>
      <c r="DL95" s="358"/>
      <c r="DM95" s="358"/>
      <c r="DN95" s="358"/>
      <c r="DO95" s="358"/>
      <c r="DP95" s="358"/>
      <c r="DQ95" s="358"/>
      <c r="DR95" s="358"/>
      <c r="DS95" s="358"/>
      <c r="DT95" s="358"/>
      <c r="DU95" s="358"/>
      <c r="DV95" s="358"/>
      <c r="DW95" s="358"/>
      <c r="DX95" s="358"/>
      <c r="DY95" s="358"/>
      <c r="DZ95" s="358"/>
      <c r="EA95" s="358"/>
      <c r="EB95" s="358"/>
      <c r="EC95" s="358"/>
      <c r="ED95" s="358"/>
      <c r="EE95" s="358"/>
      <c r="EF95" s="358"/>
      <c r="EG95" s="358"/>
      <c r="EH95" s="358"/>
      <c r="EI95" s="358"/>
      <c r="EJ95" s="358"/>
      <c r="EK95" s="358"/>
      <c r="EL95" s="358"/>
      <c r="EM95" s="358"/>
      <c r="EN95" s="358"/>
      <c r="EO95" s="358"/>
      <c r="EP95" s="358"/>
      <c r="EQ95" s="358"/>
      <c r="ER95" s="358"/>
      <c r="ES95" s="358"/>
      <c r="ET95" s="358"/>
      <c r="EU95" s="358"/>
      <c r="EV95" s="358"/>
      <c r="EW95" s="358"/>
    </row>
    <row r="96" spans="2:153" s="359" customFormat="1" ht="15" customHeight="1" x14ac:dyDescent="0.25">
      <c r="B96" s="356" t="s">
        <v>320</v>
      </c>
      <c r="C96" s="357">
        <f t="shared" ref="C96:C100" si="16">SUM(D96:EW96)</f>
        <v>2139406.7796610175</v>
      </c>
      <c r="D96" s="357">
        <f>IF(D1&gt;'Вводные данные'!$F$7,"N",IFERROR(D5+0,0))</f>
        <v>0</v>
      </c>
      <c r="E96" s="357">
        <f>IF(E1&gt;'Вводные данные'!$F$7,"N",IFERROR(E5+0,0))</f>
        <v>0</v>
      </c>
      <c r="F96" s="357">
        <f>IF(F1&gt;'Вводные данные'!$F$7,"N",IFERROR(F5+0,0))</f>
        <v>0</v>
      </c>
      <c r="G96" s="357">
        <f>IF(G1&gt;'Вводные данные'!$F$7,"N",IFERROR(G5+0,0))</f>
        <v>0</v>
      </c>
      <c r="H96" s="357">
        <f>IF(H1&gt;'Вводные данные'!$F$7,"N",IFERROR(H5+0,0))</f>
        <v>0</v>
      </c>
      <c r="I96" s="357">
        <f>IF(I1&gt;'Вводные данные'!$F$7,"N",IFERROR(I5+0,0))</f>
        <v>0</v>
      </c>
      <c r="J96" s="357">
        <f>IF(J1&gt;'Вводные данные'!$F$7,"N",IFERROR(J5+0,0))</f>
        <v>22881.355932203394</v>
      </c>
      <c r="K96" s="357">
        <f>IF(K1&gt;'Вводные данные'!$F$7,"N",IFERROR(K5+0,0))</f>
        <v>45762.711864406789</v>
      </c>
      <c r="L96" s="357">
        <f>IF(L1&gt;'Вводные данные'!$F$7,"N",IFERROR(L5+0,0))</f>
        <v>57203.38983050848</v>
      </c>
      <c r="M96" s="357">
        <f>IF(M1&gt;'Вводные данные'!$F$7,"N",IFERROR(M5+0,0))</f>
        <v>68644.067796610179</v>
      </c>
      <c r="N96" s="357">
        <f>IF(N1&gt;'Вводные данные'!$F$7,"N",IFERROR(N5+0,0))</f>
        <v>91525.423728813577</v>
      </c>
      <c r="O96" s="357">
        <f>IF(O1&gt;'Вводные данные'!$F$7,"N",IFERROR(O5+0,0))</f>
        <v>125847.45762711867</v>
      </c>
      <c r="P96" s="357">
        <f>IF(P1&gt;'Вводные данные'!$F$7,"N",IFERROR(P5+0,0))</f>
        <v>160169.49152542374</v>
      </c>
      <c r="Q96" s="357">
        <f>IF(Q1&gt;'Вводные данные'!$F$7,"N",IFERROR(Q5+0,0))</f>
        <v>194491.52542372883</v>
      </c>
      <c r="R96" s="357">
        <f>IF(R1&gt;'Вводные данные'!$F$7,"N",IFERROR(R5+0,0))</f>
        <v>228813.55932203392</v>
      </c>
      <c r="S96" s="357">
        <f>IF(S1&gt;'Вводные данные'!$F$7,"N",IFERROR(S5+0,0))</f>
        <v>228813.55932203392</v>
      </c>
      <c r="T96" s="357">
        <f>IF(T1&gt;'Вводные данные'!$F$7,"N",IFERROR(T5+0,0))</f>
        <v>228813.55932203392</v>
      </c>
      <c r="U96" s="357">
        <f>IF(U1&gt;'Вводные данные'!$F$7,"N",IFERROR(U5+0,0))</f>
        <v>228813.55932203392</v>
      </c>
      <c r="V96" s="357">
        <f>IF(V1&gt;'Вводные данные'!$F$7,"N",IFERROR(V5+0,0))</f>
        <v>228813.55932203392</v>
      </c>
      <c r="W96" s="357">
        <f>IF(W1&gt;'Вводные данные'!$F$7,"N",IFERROR(W5+0,0))</f>
        <v>228813.55932203392</v>
      </c>
      <c r="X96" s="357" t="str">
        <f>IF(X1&gt;'Вводные данные'!$F$7,"N",IFERROR(X5+0,0))</f>
        <v>N</v>
      </c>
      <c r="Y96" s="357" t="str">
        <f>IF(Y1&gt;'Вводные данные'!$F$7,"N",IFERROR(Y5+0,0))</f>
        <v>N</v>
      </c>
      <c r="Z96" s="357" t="str">
        <f>IF(Z1&gt;'Вводные данные'!$F$7,"N",IFERROR(Z5+0,0))</f>
        <v>N</v>
      </c>
      <c r="AA96" s="357" t="str">
        <f>IF(AA1&gt;'Вводные данные'!$F$7,"N",IFERROR(AA5+0,0))</f>
        <v>N</v>
      </c>
      <c r="AB96" s="357" t="str">
        <f>IF(AB1&gt;'Вводные данные'!$F$7,"N",IFERROR(AB5+0,0))</f>
        <v>N</v>
      </c>
      <c r="AC96" s="357" t="str">
        <f>IF(AC1&gt;'Вводные данные'!$F$7,"N",IFERROR(AC5+0,0))</f>
        <v>N</v>
      </c>
      <c r="AD96" s="357" t="str">
        <f>IF(AD1&gt;'Вводные данные'!$F$7,"N",IFERROR(AD5+0,0))</f>
        <v>N</v>
      </c>
      <c r="AE96" s="357" t="str">
        <f>IF(AE1&gt;'Вводные данные'!$F$7,"N",IFERROR(AE5+0,0))</f>
        <v>N</v>
      </c>
      <c r="AF96" s="357" t="str">
        <f>IF(AF1&gt;'Вводные данные'!$F$7,"N",IFERROR(AF5+0,0))</f>
        <v>N</v>
      </c>
      <c r="AG96" s="357" t="str">
        <f>IF(AG1&gt;'Вводные данные'!$F$7,"N",IFERROR(AG5+0,0))</f>
        <v>N</v>
      </c>
      <c r="AH96" s="357" t="str">
        <f>IF(AH1&gt;'Вводные данные'!$F$7,"N",IFERROR(AH5+0,0))</f>
        <v>N</v>
      </c>
      <c r="AI96" s="357" t="str">
        <f>IF(AI1&gt;'Вводные данные'!$F$7,"N",IFERROR(AI5+0,0))</f>
        <v>N</v>
      </c>
      <c r="AJ96" s="357" t="str">
        <f>IF(AJ1&gt;'Вводные данные'!$F$7,"N",IFERROR(AJ5+0,0))</f>
        <v>N</v>
      </c>
      <c r="AK96" s="357" t="str">
        <f>IF(AK1&gt;'Вводные данные'!$F$7,"N",IFERROR(AK5+0,0))</f>
        <v>N</v>
      </c>
      <c r="AL96" s="357" t="str">
        <f>IF(AL1&gt;'Вводные данные'!$F$7,"N",IFERROR(AL5+0,0))</f>
        <v>N</v>
      </c>
      <c r="AM96" s="357" t="str">
        <f>IF(AM1&gt;'Вводные данные'!$F$7,"N",IFERROR(AM5+0,0))</f>
        <v>N</v>
      </c>
      <c r="AN96" s="357" t="str">
        <f>IF(AN1&gt;'Вводные данные'!$F$7,"N",IFERROR(AN5+0,0))</f>
        <v>N</v>
      </c>
      <c r="AO96" s="357" t="str">
        <f>IF(AO1&gt;'Вводные данные'!$F$7,"N",IFERROR(AO5+0,0))</f>
        <v>N</v>
      </c>
      <c r="AP96" s="357" t="str">
        <f>IF(AP1&gt;'Вводные данные'!$F$7,"N",IFERROR(AP5+0,0))</f>
        <v>N</v>
      </c>
      <c r="AQ96" s="357" t="str">
        <f>IF(AQ1&gt;'Вводные данные'!$F$7,"N",IFERROR(AQ5+0,0))</f>
        <v>N</v>
      </c>
      <c r="AR96" s="357" t="str">
        <f>IF(AR1&gt;'Вводные данные'!$F$7,"N",IFERROR(AR5+0,0))</f>
        <v>N</v>
      </c>
      <c r="AS96" s="357" t="str">
        <f>IF(AS1&gt;'Вводные данные'!$F$7,"N",IFERROR(AS5+0,0))</f>
        <v>N</v>
      </c>
      <c r="AT96" s="357" t="str">
        <f>IF(AT1&gt;'Вводные данные'!$F$7,"N",IFERROR(AT5+0,0))</f>
        <v>N</v>
      </c>
      <c r="AU96" s="357" t="str">
        <f>IF(AU1&gt;'Вводные данные'!$F$7,"N",IFERROR(AU5+0,0))</f>
        <v>N</v>
      </c>
      <c r="AV96" s="357" t="str">
        <f>IF(AV1&gt;'Вводные данные'!$F$7,"N",IFERROR(AV5+0,0))</f>
        <v>N</v>
      </c>
      <c r="AW96" s="357" t="str">
        <f>IF(AW1&gt;'Вводные данные'!$F$7,"N",IFERROR(AW5+0,0))</f>
        <v>N</v>
      </c>
      <c r="AX96" s="357" t="str">
        <f>IF(AX1&gt;'Вводные данные'!$F$7,"N",IFERROR(AX5+0,0))</f>
        <v>N</v>
      </c>
      <c r="AY96" s="357" t="str">
        <f>IF(AY1&gt;'Вводные данные'!$F$7,"N",IFERROR(AY5+0,0))</f>
        <v>N</v>
      </c>
      <c r="AZ96" s="357" t="str">
        <f>IF(AZ1&gt;'Вводные данные'!$F$7,"N",IFERROR(AZ5+0,0))</f>
        <v>N</v>
      </c>
      <c r="BA96" s="357" t="str">
        <f>IF(BA1&gt;'Вводные данные'!$F$7,"N",IFERROR(BA5+0,0))</f>
        <v>N</v>
      </c>
      <c r="BB96" s="357" t="str">
        <f>IF(BB1&gt;'Вводные данные'!$F$7,"N",IFERROR(BB5+0,0))</f>
        <v>N</v>
      </c>
      <c r="BC96" s="357" t="str">
        <f>IF(BC1&gt;'Вводные данные'!$F$7,"N",IFERROR(BC5+0,0))</f>
        <v>N</v>
      </c>
      <c r="BD96" s="357" t="str">
        <f>IF(BD1&gt;'Вводные данные'!$F$7,"N",IFERROR(BD5+0,0))</f>
        <v>N</v>
      </c>
      <c r="BE96" s="357" t="str">
        <f>IF(BE1&gt;'Вводные данные'!$F$7,"N",IFERROR(BE5+0,0))</f>
        <v>N</v>
      </c>
      <c r="BF96" s="357" t="str">
        <f>IF(BF1&gt;'Вводные данные'!$F$7,"N",IFERROR(BF5+0,0))</f>
        <v>N</v>
      </c>
      <c r="BG96" s="357" t="str">
        <f>IF(BG1&gt;'Вводные данные'!$F$7,"N",IFERROR(BG5+0,0))</f>
        <v>N</v>
      </c>
      <c r="BH96" s="357" t="str">
        <f>IF(BH1&gt;'Вводные данные'!$F$7,"N",IFERROR(BH5+0,0))</f>
        <v>N</v>
      </c>
      <c r="BI96" s="357" t="str">
        <f>IF(BI1&gt;'Вводные данные'!$F$7,"N",IFERROR(BI5+0,0))</f>
        <v>N</v>
      </c>
      <c r="BJ96" s="357" t="str">
        <f>IF(BJ1&gt;'Вводные данные'!$F$7,"N",IFERROR(BJ5+0,0))</f>
        <v>N</v>
      </c>
      <c r="BK96" s="357" t="str">
        <f>IF(BK1&gt;'Вводные данные'!$F$7,"N",IFERROR(BK5+0,0))</f>
        <v>N</v>
      </c>
      <c r="BL96" s="357" t="str">
        <f>IF(BL1&gt;'Вводные данные'!$F$7,"N",IFERROR(BL5+0,0))</f>
        <v>N</v>
      </c>
      <c r="BM96" s="357" t="str">
        <f>IF(BM1&gt;'Вводные данные'!$F$7,"N",IFERROR(BM5+0,0))</f>
        <v>N</v>
      </c>
      <c r="BN96" s="357" t="str">
        <f>IF(BN1&gt;'Вводные данные'!$F$7,"N",IFERROR(BN5+0,0))</f>
        <v>N</v>
      </c>
      <c r="BO96" s="357" t="str">
        <f>IF(BO1&gt;'Вводные данные'!$F$7,"N",IFERROR(BO5+0,0))</f>
        <v>N</v>
      </c>
      <c r="BP96" s="357" t="str">
        <f>IF(BP1&gt;'Вводные данные'!$F$7,"N",IFERROR(BP5+0,0))</f>
        <v>N</v>
      </c>
      <c r="BQ96" s="357" t="str">
        <f>IF(BQ1&gt;'Вводные данные'!$F$7,"N",IFERROR(BQ5+0,0))</f>
        <v>N</v>
      </c>
      <c r="BR96" s="357" t="str">
        <f>IF(BR1&gt;'Вводные данные'!$F$7,"N",IFERROR(BR5+0,0))</f>
        <v>N</v>
      </c>
      <c r="BS96" s="357" t="str">
        <f>IF(BS1&gt;'Вводные данные'!$F$7,"N",IFERROR(BS5+0,0))</f>
        <v>N</v>
      </c>
      <c r="BT96" s="357" t="str">
        <f>IF(BT1&gt;'Вводные данные'!$F$7,"N",IFERROR(BT5+0,0))</f>
        <v>N</v>
      </c>
      <c r="BU96" s="357" t="str">
        <f>IF(BU1&gt;'Вводные данные'!$F$7,"N",IFERROR(BU5+0,0))</f>
        <v>N</v>
      </c>
      <c r="BV96" s="357" t="str">
        <f>IF(BV1&gt;'Вводные данные'!$F$7,"N",IFERROR(BV5+0,0))</f>
        <v>N</v>
      </c>
      <c r="BW96" s="357" t="str">
        <f>IF(BW1&gt;'Вводные данные'!$F$7,"N",IFERROR(BW5+0,0))</f>
        <v>N</v>
      </c>
      <c r="BX96" s="357" t="str">
        <f>IF(BX1&gt;'Вводные данные'!$F$7,"N",IFERROR(BX5+0,0))</f>
        <v>N</v>
      </c>
      <c r="BY96" s="357" t="str">
        <f>IF(BY1&gt;'Вводные данные'!$F$7,"N",IFERROR(BY5+0,0))</f>
        <v>N</v>
      </c>
      <c r="BZ96" s="357" t="str">
        <f>IF(BZ1&gt;'Вводные данные'!$F$7,"N",IFERROR(BZ5+0,0))</f>
        <v>N</v>
      </c>
      <c r="CA96" s="357" t="str">
        <f>IF(CA1&gt;'Вводные данные'!$F$7,"N",IFERROR(CA5+0,0))</f>
        <v>N</v>
      </c>
      <c r="CB96" s="357" t="str">
        <f>IF(CB1&gt;'Вводные данные'!$F$7,"N",IFERROR(CB5+0,0))</f>
        <v>N</v>
      </c>
      <c r="CC96" s="357" t="str">
        <f>IF(CC1&gt;'Вводные данные'!$F$7,"N",IFERROR(CC5+0,0))</f>
        <v>N</v>
      </c>
      <c r="CD96" s="357" t="str">
        <f>IF(CD1&gt;'Вводные данные'!$F$7,"N",IFERROR(CD5+0,0))</f>
        <v>N</v>
      </c>
      <c r="CE96" s="357" t="str">
        <f>IF(CE1&gt;'Вводные данные'!$F$7,"N",IFERROR(CE5+0,0))</f>
        <v>N</v>
      </c>
      <c r="CF96" s="357" t="str">
        <f>IF(CF1&gt;'Вводные данные'!$F$7,"N",IFERROR(CF5+0,0))</f>
        <v>N</v>
      </c>
      <c r="CG96" s="357" t="str">
        <f>IF(CG1&gt;'Вводные данные'!$F$7,"N",IFERROR(CG5+0,0))</f>
        <v>N</v>
      </c>
      <c r="CH96" s="357" t="str">
        <f>IF(CH1&gt;'Вводные данные'!$F$7,"N",IFERROR(CH5+0,0))</f>
        <v>N</v>
      </c>
      <c r="CI96" s="357" t="str">
        <f>IF(CI1&gt;'Вводные данные'!$F$7,"N",IFERROR(CI5+0,0))</f>
        <v>N</v>
      </c>
      <c r="CJ96" s="357" t="str">
        <f>IF(CJ1&gt;'Вводные данные'!$F$7,"N",IFERROR(CJ5+0,0))</f>
        <v>N</v>
      </c>
      <c r="CK96" s="357" t="str">
        <f>IF(CK1&gt;'Вводные данные'!$F$7,"N",IFERROR(CK5+0,0))</f>
        <v>N</v>
      </c>
      <c r="CL96" s="357" t="str">
        <f>IF(CL1&gt;'Вводные данные'!$F$7,"N",IFERROR(CL5+0,0))</f>
        <v>N</v>
      </c>
      <c r="CM96" s="357" t="str">
        <f>IF(CM1&gt;'Вводные данные'!$F$7,"N",IFERROR(CM5+0,0))</f>
        <v>N</v>
      </c>
      <c r="CN96" s="357" t="str">
        <f>IF(CN1&gt;'Вводные данные'!$F$7,"N",IFERROR(CN5+0,0))</f>
        <v>N</v>
      </c>
      <c r="CO96" s="357" t="str">
        <f>IF(CO1&gt;'Вводные данные'!$F$7,"N",IFERROR(CO5+0,0))</f>
        <v>N</v>
      </c>
      <c r="CP96" s="357" t="str">
        <f>IF(CP1&gt;'Вводные данные'!$F$7,"N",IFERROR(CP5+0,0))</f>
        <v>N</v>
      </c>
      <c r="CQ96" s="357" t="str">
        <f>IF(CQ1&gt;'Вводные данные'!$F$7,"N",IFERROR(CQ5+0,0))</f>
        <v>N</v>
      </c>
      <c r="CR96" s="357" t="str">
        <f>IF(CR1&gt;'Вводные данные'!$F$7,"N",IFERROR(CR5+0,0))</f>
        <v>N</v>
      </c>
      <c r="CS96" s="357" t="str">
        <f>IF(CS1&gt;'Вводные данные'!$F$7,"N",IFERROR(CS5+0,0))</f>
        <v>N</v>
      </c>
      <c r="CT96" s="357" t="str">
        <f>IF(CT1&gt;'Вводные данные'!$F$7,"N",IFERROR(CT5+0,0))</f>
        <v>N</v>
      </c>
      <c r="CU96" s="357" t="str">
        <f>IF(CU1&gt;'Вводные данные'!$F$7,"N",IFERROR(CU5+0,0))</f>
        <v>N</v>
      </c>
      <c r="CV96" s="357" t="str">
        <f>IF(CV1&gt;'Вводные данные'!$F$7,"N",IFERROR(CV5+0,0))</f>
        <v>N</v>
      </c>
      <c r="CW96" s="357" t="str">
        <f>IF(CW1&gt;'Вводные данные'!$F$7,"N",IFERROR(CW5+0,0))</f>
        <v>N</v>
      </c>
      <c r="CX96" s="357" t="str">
        <f>IF(CX1&gt;'Вводные данные'!$F$7,"N",IFERROR(CX5+0,0))</f>
        <v>N</v>
      </c>
      <c r="CY96" s="357" t="str">
        <f>IF(CY1&gt;'Вводные данные'!$F$7,"N",IFERROR(CY5+0,0))</f>
        <v>N</v>
      </c>
      <c r="CZ96" s="357" t="str">
        <f>IF(CZ1&gt;'Вводные данные'!$F$7,"N",IFERROR(CZ5+0,0))</f>
        <v>N</v>
      </c>
      <c r="DA96" s="357" t="str">
        <f>IF(DA1&gt;'Вводные данные'!$F$7,"N",IFERROR(DA5+0,0))</f>
        <v>N</v>
      </c>
      <c r="DB96" s="357" t="str">
        <f>IF(DB1&gt;'Вводные данные'!$F$7,"N",IFERROR(DB5+0,0))</f>
        <v>N</v>
      </c>
      <c r="DC96" s="357" t="str">
        <f>IF(DC1&gt;'Вводные данные'!$F$7,"N",IFERROR(DC5+0,0))</f>
        <v>N</v>
      </c>
      <c r="DD96" s="357" t="str">
        <f>IF(DD1&gt;'Вводные данные'!$F$7,"N",IFERROR(DD5+0,0))</f>
        <v>N</v>
      </c>
      <c r="DE96" s="357" t="str">
        <f>IF(DE1&gt;'Вводные данные'!$F$7,"N",IFERROR(DE5+0,0))</f>
        <v>N</v>
      </c>
      <c r="DF96" s="357" t="str">
        <f>IF(DF1&gt;'Вводные данные'!$F$7,"N",IFERROR(DF5+0,0))</f>
        <v>N</v>
      </c>
      <c r="DG96" s="357" t="str">
        <f>IF(DG1&gt;'Вводные данные'!$F$7,"N",IFERROR(DG5+0,0))</f>
        <v>N</v>
      </c>
      <c r="DH96" s="357" t="str">
        <f>IF(DH1&gt;'Вводные данные'!$F$7,"N",IFERROR(DH5+0,0))</f>
        <v>N</v>
      </c>
      <c r="DI96" s="357" t="str">
        <f>IF(DI1&gt;'Вводные данные'!$F$7,"N",IFERROR(DI5+0,0))</f>
        <v>N</v>
      </c>
      <c r="DJ96" s="357" t="str">
        <f>IF(DJ1&gt;'Вводные данные'!$F$7,"N",IFERROR(DJ5+0,0))</f>
        <v>N</v>
      </c>
      <c r="DK96" s="357" t="str">
        <f>IF(DK1&gt;'Вводные данные'!$F$7,"N",IFERROR(DK5+0,0))</f>
        <v>N</v>
      </c>
      <c r="DL96" s="357" t="str">
        <f>IF(DL1&gt;'Вводные данные'!$F$7,"N",IFERROR(DL5+0,0))</f>
        <v>N</v>
      </c>
      <c r="DM96" s="357" t="str">
        <f>IF(DM1&gt;'Вводные данные'!$F$7,"N",IFERROR(DM5+0,0))</f>
        <v>N</v>
      </c>
      <c r="DN96" s="357" t="str">
        <f>IF(DN1&gt;'Вводные данные'!$F$7,"N",IFERROR(DN5+0,0))</f>
        <v>N</v>
      </c>
      <c r="DO96" s="357" t="str">
        <f>IF(DO1&gt;'Вводные данные'!$F$7,"N",IFERROR(DO5+0,0))</f>
        <v>N</v>
      </c>
      <c r="DP96" s="357" t="str">
        <f>IF(DP1&gt;'Вводные данные'!$F$7,"N",IFERROR(DP5+0,0))</f>
        <v>N</v>
      </c>
      <c r="DQ96" s="357" t="str">
        <f>IF(DQ1&gt;'Вводные данные'!$F$7,"N",IFERROR(DQ5+0,0))</f>
        <v>N</v>
      </c>
      <c r="DR96" s="357" t="str">
        <f>IF(DR1&gt;'Вводные данные'!$F$7,"N",IFERROR(DR5+0,0))</f>
        <v>N</v>
      </c>
      <c r="DS96" s="357" t="str">
        <f>IF(DS1&gt;'Вводные данные'!$F$7,"N",IFERROR(DS5+0,0))</f>
        <v>N</v>
      </c>
      <c r="DT96" s="357" t="str">
        <f>IF(DT1&gt;'Вводные данные'!$F$7,"N",IFERROR(DT5+0,0))</f>
        <v>N</v>
      </c>
      <c r="DU96" s="357" t="str">
        <f>IF(DU1&gt;'Вводные данные'!$F$7,"N",IFERROR(DU5+0,0))</f>
        <v>N</v>
      </c>
      <c r="DV96" s="357" t="str">
        <f>IF(DV1&gt;'Вводные данные'!$F$7,"N",IFERROR(DV5+0,0))</f>
        <v>N</v>
      </c>
      <c r="DW96" s="357" t="str">
        <f>IF(DW1&gt;'Вводные данные'!$F$7,"N",IFERROR(DW5+0,0))</f>
        <v>N</v>
      </c>
      <c r="DX96" s="357" t="str">
        <f>IF(DX1&gt;'Вводные данные'!$F$7,"N",IFERROR(DX5+0,0))</f>
        <v>N</v>
      </c>
      <c r="DY96" s="357" t="str">
        <f>IF(DY1&gt;'Вводные данные'!$F$7,"N",IFERROR(DY5+0,0))</f>
        <v>N</v>
      </c>
      <c r="DZ96" s="357" t="str">
        <f>IF(DZ1&gt;'Вводные данные'!$F$7,"N",IFERROR(DZ5+0,0))</f>
        <v>N</v>
      </c>
      <c r="EA96" s="357" t="str">
        <f>IF(EA1&gt;'Вводные данные'!$F$7,"N",IFERROR(EA5+0,0))</f>
        <v>N</v>
      </c>
      <c r="EB96" s="357" t="str">
        <f>IF(EB1&gt;'Вводные данные'!$F$7,"N",IFERROR(EB5+0,0))</f>
        <v>N</v>
      </c>
      <c r="EC96" s="357" t="str">
        <f>IF(EC1&gt;'Вводные данные'!$F$7,"N",IFERROR(EC5+0,0))</f>
        <v>N</v>
      </c>
      <c r="ED96" s="357" t="str">
        <f>IF(ED1&gt;'Вводные данные'!$F$7,"N",IFERROR(ED5+0,0))</f>
        <v>N</v>
      </c>
      <c r="EE96" s="357" t="str">
        <f>IF(EE1&gt;'Вводные данные'!$F$7,"N",IFERROR(EE5+0,0))</f>
        <v>N</v>
      </c>
      <c r="EF96" s="357" t="str">
        <f>IF(EF1&gt;'Вводные данные'!$F$7,"N",IFERROR(EF5+0,0))</f>
        <v>N</v>
      </c>
      <c r="EG96" s="357" t="str">
        <f>IF(EG1&gt;'Вводные данные'!$F$7,"N",IFERROR(EG5+0,0))</f>
        <v>N</v>
      </c>
      <c r="EH96" s="357" t="str">
        <f>IF(EH1&gt;'Вводные данные'!$F$7,"N",IFERROR(EH5+0,0))</f>
        <v>N</v>
      </c>
      <c r="EI96" s="357" t="str">
        <f>IF(EI1&gt;'Вводные данные'!$F$7,"N",IFERROR(EI5+0,0))</f>
        <v>N</v>
      </c>
      <c r="EJ96" s="357" t="str">
        <f>IF(EJ1&gt;'Вводные данные'!$F$7,"N",IFERROR(EJ5+0,0))</f>
        <v>N</v>
      </c>
      <c r="EK96" s="357" t="str">
        <f>IF(EK1&gt;'Вводные данные'!$F$7,"N",IFERROR(EK5+0,0))</f>
        <v>N</v>
      </c>
      <c r="EL96" s="357" t="str">
        <f>IF(EL1&gt;'Вводные данные'!$F$7,"N",IFERROR(EL5+0,0))</f>
        <v>N</v>
      </c>
      <c r="EM96" s="357" t="str">
        <f>IF(EM1&gt;'Вводные данные'!$F$7,"N",IFERROR(EM5+0,0))</f>
        <v>N</v>
      </c>
      <c r="EN96" s="357" t="str">
        <f>IF(EN1&gt;'Вводные данные'!$F$7,"N",IFERROR(EN5+0,0))</f>
        <v>N</v>
      </c>
      <c r="EO96" s="357" t="str">
        <f>IF(EO1&gt;'Вводные данные'!$F$7,"N",IFERROR(EO5+0,0))</f>
        <v>N</v>
      </c>
      <c r="EP96" s="357" t="str">
        <f>IF(EP1&gt;'Вводные данные'!$F$7,"N",IFERROR(EP5+0,0))</f>
        <v>N</v>
      </c>
      <c r="EQ96" s="357" t="str">
        <f>IF(EQ1&gt;'Вводные данные'!$F$7,"N",IFERROR(EQ5+0,0))</f>
        <v>N</v>
      </c>
      <c r="ER96" s="357" t="str">
        <f>IF(ER1&gt;'Вводные данные'!$F$7,"N",IFERROR(ER5+0,0))</f>
        <v>N</v>
      </c>
      <c r="ES96" s="357" t="str">
        <f>IF(ES1&gt;'Вводные данные'!$F$7,"N",IFERROR(ES5+0,0))</f>
        <v>N</v>
      </c>
      <c r="ET96" s="357" t="str">
        <f>IF(ET1&gt;'Вводные данные'!$F$7,"N",IFERROR(ET5+0,0))</f>
        <v>N</v>
      </c>
      <c r="EU96" s="357" t="str">
        <f>IF(EU1&gt;'Вводные данные'!$F$7,"N",IFERROR(EU5+0,0))</f>
        <v>N</v>
      </c>
      <c r="EV96" s="357" t="str">
        <f>IF(EV1&gt;'Вводные данные'!$F$7,"N",IFERROR(EV5+0,0))</f>
        <v>N</v>
      </c>
      <c r="EW96" s="357" t="str">
        <f>IF(EW1&gt;'Вводные данные'!$F$7,"N",IFERROR(EW5+0,0))</f>
        <v>N</v>
      </c>
    </row>
    <row r="97" spans="2:153" s="359" customFormat="1" ht="15" customHeight="1" x14ac:dyDescent="0.25">
      <c r="B97" s="356" t="s">
        <v>522</v>
      </c>
      <c r="C97" s="357">
        <f t="shared" si="16"/>
        <v>672727.40354446345</v>
      </c>
      <c r="D97" s="357">
        <f>IF(D1&gt;'Вводные данные'!$F$7,"N",IFERROR(D6+0,0))</f>
        <v>0</v>
      </c>
      <c r="E97" s="357">
        <f>IF(E1&gt;'Вводные данные'!$F$7,"N",IFERROR(E6+0,0))</f>
        <v>0</v>
      </c>
      <c r="F97" s="357">
        <f>IF(F1&gt;'Вводные данные'!$F$7,"N",IFERROR(F6+0,0))</f>
        <v>0</v>
      </c>
      <c r="G97" s="357">
        <f>IF(G1&gt;'Вводные данные'!$F$7,"N",IFERROR(G6+0,0))</f>
        <v>0</v>
      </c>
      <c r="H97" s="357">
        <f>IF(H1&gt;'Вводные данные'!$F$7,"N",IFERROR(H6+0,0))</f>
        <v>0</v>
      </c>
      <c r="I97" s="357">
        <f>IF(I1&gt;'Вводные данные'!$F$7,"N",IFERROR(I6+0,0))</f>
        <v>0</v>
      </c>
      <c r="J97" s="357">
        <f>IF(J1&gt;'Вводные данные'!$F$7,"N",IFERROR(J6+0,0))</f>
        <v>7194.945492454156</v>
      </c>
      <c r="K97" s="357">
        <f>IF(K1&gt;'Вводные данные'!$F$7,"N",IFERROR(K6+0,0))</f>
        <v>14389.890984908312</v>
      </c>
      <c r="L97" s="357">
        <f>IF(L1&gt;'Вводные данные'!$F$7,"N",IFERROR(L6+0,0))</f>
        <v>17987.363731135389</v>
      </c>
      <c r="M97" s="357">
        <f>IF(M1&gt;'Вводные данные'!$F$7,"N",IFERROR(M6+0,0))</f>
        <v>21584.836477362467</v>
      </c>
      <c r="N97" s="357">
        <f>IF(N1&gt;'Вводные данные'!$F$7,"N",IFERROR(N6+0,0))</f>
        <v>28779.781969816624</v>
      </c>
      <c r="O97" s="357">
        <f>IF(O1&gt;'Вводные данные'!$F$7,"N",IFERROR(O6+0,0))</f>
        <v>39572.200208497859</v>
      </c>
      <c r="P97" s="357">
        <f>IF(P1&gt;'Вводные данные'!$F$7,"N",IFERROR(P6+0,0))</f>
        <v>50364.618447179091</v>
      </c>
      <c r="Q97" s="357">
        <f>IF(Q1&gt;'Вводные данные'!$F$7,"N",IFERROR(Q6+0,0))</f>
        <v>61157.036685860323</v>
      </c>
      <c r="R97" s="357">
        <f>IF(R1&gt;'Вводные данные'!$F$7,"N",IFERROR(R6+0,0))</f>
        <v>71949.454924541555</v>
      </c>
      <c r="S97" s="357">
        <f>IF(S1&gt;'Вводные данные'!$F$7,"N",IFERROR(S6+0,0))</f>
        <v>71949.454924541555</v>
      </c>
      <c r="T97" s="357">
        <f>IF(T1&gt;'Вводные данные'!$F$7,"N",IFERROR(T6+0,0))</f>
        <v>71949.454924541555</v>
      </c>
      <c r="U97" s="357">
        <f>IF(U1&gt;'Вводные данные'!$F$7,"N",IFERROR(U6+0,0))</f>
        <v>71949.454924541555</v>
      </c>
      <c r="V97" s="357">
        <f>IF(V1&gt;'Вводные данные'!$F$7,"N",IFERROR(V6+0,0))</f>
        <v>71949.454924541555</v>
      </c>
      <c r="W97" s="357">
        <f>IF(W1&gt;'Вводные данные'!$F$7,"N",IFERROR(W6+0,0))</f>
        <v>71949.454924541555</v>
      </c>
      <c r="X97" s="357" t="str">
        <f>IF(X1&gt;'Вводные данные'!$F$7,"N",IFERROR(X6+0,0))</f>
        <v>N</v>
      </c>
      <c r="Y97" s="357" t="str">
        <f>IF(Y1&gt;'Вводные данные'!$F$7,"N",IFERROR(Y6+0,0))</f>
        <v>N</v>
      </c>
      <c r="Z97" s="357" t="str">
        <f>IF(Z1&gt;'Вводные данные'!$F$7,"N",IFERROR(Z6+0,0))</f>
        <v>N</v>
      </c>
      <c r="AA97" s="357" t="str">
        <f>IF(AA1&gt;'Вводные данные'!$F$7,"N",IFERROR(AA6+0,0))</f>
        <v>N</v>
      </c>
      <c r="AB97" s="357" t="str">
        <f>IF(AB1&gt;'Вводные данные'!$F$7,"N",IFERROR(AB6+0,0))</f>
        <v>N</v>
      </c>
      <c r="AC97" s="357" t="str">
        <f>IF(AC1&gt;'Вводные данные'!$F$7,"N",IFERROR(AC6+0,0))</f>
        <v>N</v>
      </c>
      <c r="AD97" s="357" t="str">
        <f>IF(AD1&gt;'Вводные данные'!$F$7,"N",IFERROR(AD6+0,0))</f>
        <v>N</v>
      </c>
      <c r="AE97" s="357" t="str">
        <f>IF(AE1&gt;'Вводные данные'!$F$7,"N",IFERROR(AE6+0,0))</f>
        <v>N</v>
      </c>
      <c r="AF97" s="357" t="str">
        <f>IF(AF1&gt;'Вводные данные'!$F$7,"N",IFERROR(AF6+0,0))</f>
        <v>N</v>
      </c>
      <c r="AG97" s="357" t="str">
        <f>IF(AG1&gt;'Вводные данные'!$F$7,"N",IFERROR(AG6+0,0))</f>
        <v>N</v>
      </c>
      <c r="AH97" s="357" t="str">
        <f>IF(AH1&gt;'Вводные данные'!$F$7,"N",IFERROR(AH6+0,0))</f>
        <v>N</v>
      </c>
      <c r="AI97" s="357" t="str">
        <f>IF(AI1&gt;'Вводные данные'!$F$7,"N",IFERROR(AI6+0,0))</f>
        <v>N</v>
      </c>
      <c r="AJ97" s="357" t="str">
        <f>IF(AJ1&gt;'Вводные данные'!$F$7,"N",IFERROR(AJ6+0,0))</f>
        <v>N</v>
      </c>
      <c r="AK97" s="357" t="str">
        <f>IF(AK1&gt;'Вводные данные'!$F$7,"N",IFERROR(AK6+0,0))</f>
        <v>N</v>
      </c>
      <c r="AL97" s="357" t="str">
        <f>IF(AL1&gt;'Вводные данные'!$F$7,"N",IFERROR(AL6+0,0))</f>
        <v>N</v>
      </c>
      <c r="AM97" s="357" t="str">
        <f>IF(AM1&gt;'Вводные данные'!$F$7,"N",IFERROR(AM6+0,0))</f>
        <v>N</v>
      </c>
      <c r="AN97" s="357" t="str">
        <f>IF(AN1&gt;'Вводные данные'!$F$7,"N",IFERROR(AN6+0,0))</f>
        <v>N</v>
      </c>
      <c r="AO97" s="357" t="str">
        <f>IF(AO1&gt;'Вводные данные'!$F$7,"N",IFERROR(AO6+0,0))</f>
        <v>N</v>
      </c>
      <c r="AP97" s="357" t="str">
        <f>IF(AP1&gt;'Вводные данные'!$F$7,"N",IFERROR(AP6+0,0))</f>
        <v>N</v>
      </c>
      <c r="AQ97" s="357" t="str">
        <f>IF(AQ1&gt;'Вводные данные'!$F$7,"N",IFERROR(AQ6+0,0))</f>
        <v>N</v>
      </c>
      <c r="AR97" s="357" t="str">
        <f>IF(AR1&gt;'Вводные данные'!$F$7,"N",IFERROR(AR6+0,0))</f>
        <v>N</v>
      </c>
      <c r="AS97" s="357" t="str">
        <f>IF(AS1&gt;'Вводные данные'!$F$7,"N",IFERROR(AS6+0,0))</f>
        <v>N</v>
      </c>
      <c r="AT97" s="357" t="str">
        <f>IF(AT1&gt;'Вводные данные'!$F$7,"N",IFERROR(AT6+0,0))</f>
        <v>N</v>
      </c>
      <c r="AU97" s="357" t="str">
        <f>IF(AU1&gt;'Вводные данные'!$F$7,"N",IFERROR(AU6+0,0))</f>
        <v>N</v>
      </c>
      <c r="AV97" s="357" t="str">
        <f>IF(AV1&gt;'Вводные данные'!$F$7,"N",IFERROR(AV6+0,0))</f>
        <v>N</v>
      </c>
      <c r="AW97" s="357" t="str">
        <f>IF(AW1&gt;'Вводные данные'!$F$7,"N",IFERROR(AW6+0,0))</f>
        <v>N</v>
      </c>
      <c r="AX97" s="357" t="str">
        <f>IF(AX1&gt;'Вводные данные'!$F$7,"N",IFERROR(AX6+0,0))</f>
        <v>N</v>
      </c>
      <c r="AY97" s="357" t="str">
        <f>IF(AY1&gt;'Вводные данные'!$F$7,"N",IFERROR(AY6+0,0))</f>
        <v>N</v>
      </c>
      <c r="AZ97" s="357" t="str">
        <f>IF(AZ1&gt;'Вводные данные'!$F$7,"N",IFERROR(AZ6+0,0))</f>
        <v>N</v>
      </c>
      <c r="BA97" s="357" t="str">
        <f>IF(BA1&gt;'Вводные данные'!$F$7,"N",IFERROR(BA6+0,0))</f>
        <v>N</v>
      </c>
      <c r="BB97" s="357" t="str">
        <f>IF(BB1&gt;'Вводные данные'!$F$7,"N",IFERROR(BB6+0,0))</f>
        <v>N</v>
      </c>
      <c r="BC97" s="357" t="str">
        <f>IF(BC1&gt;'Вводные данные'!$F$7,"N",IFERROR(BC6+0,0))</f>
        <v>N</v>
      </c>
      <c r="BD97" s="357" t="str">
        <f>IF(BD1&gt;'Вводные данные'!$F$7,"N",IFERROR(BD6+0,0))</f>
        <v>N</v>
      </c>
      <c r="BE97" s="357" t="str">
        <f>IF(BE1&gt;'Вводные данные'!$F$7,"N",IFERROR(BE6+0,0))</f>
        <v>N</v>
      </c>
      <c r="BF97" s="357" t="str">
        <f>IF(BF1&gt;'Вводные данные'!$F$7,"N",IFERROR(BF6+0,0))</f>
        <v>N</v>
      </c>
      <c r="BG97" s="357" t="str">
        <f>IF(BG1&gt;'Вводные данные'!$F$7,"N",IFERROR(BG6+0,0))</f>
        <v>N</v>
      </c>
      <c r="BH97" s="357" t="str">
        <f>IF(BH1&gt;'Вводные данные'!$F$7,"N",IFERROR(BH6+0,0))</f>
        <v>N</v>
      </c>
      <c r="BI97" s="357" t="str">
        <f>IF(BI1&gt;'Вводные данные'!$F$7,"N",IFERROR(BI6+0,0))</f>
        <v>N</v>
      </c>
      <c r="BJ97" s="357" t="str">
        <f>IF(BJ1&gt;'Вводные данные'!$F$7,"N",IFERROR(BJ6+0,0))</f>
        <v>N</v>
      </c>
      <c r="BK97" s="357" t="str">
        <f>IF(BK1&gt;'Вводные данные'!$F$7,"N",IFERROR(BK6+0,0))</f>
        <v>N</v>
      </c>
      <c r="BL97" s="357" t="str">
        <f>IF(BL1&gt;'Вводные данные'!$F$7,"N",IFERROR(BL6+0,0))</f>
        <v>N</v>
      </c>
      <c r="BM97" s="357" t="str">
        <f>IF(BM1&gt;'Вводные данные'!$F$7,"N",IFERROR(BM6+0,0))</f>
        <v>N</v>
      </c>
      <c r="BN97" s="357" t="str">
        <f>IF(BN1&gt;'Вводные данные'!$F$7,"N",IFERROR(BN6+0,0))</f>
        <v>N</v>
      </c>
      <c r="BO97" s="357" t="str">
        <f>IF(BO1&gt;'Вводные данные'!$F$7,"N",IFERROR(BO6+0,0))</f>
        <v>N</v>
      </c>
      <c r="BP97" s="357" t="str">
        <f>IF(BP1&gt;'Вводные данные'!$F$7,"N",IFERROR(BP6+0,0))</f>
        <v>N</v>
      </c>
      <c r="BQ97" s="357" t="str">
        <f>IF(BQ1&gt;'Вводные данные'!$F$7,"N",IFERROR(BQ6+0,0))</f>
        <v>N</v>
      </c>
      <c r="BR97" s="357" t="str">
        <f>IF(BR1&gt;'Вводные данные'!$F$7,"N",IFERROR(BR6+0,0))</f>
        <v>N</v>
      </c>
      <c r="BS97" s="357" t="str">
        <f>IF(BS1&gt;'Вводные данные'!$F$7,"N",IFERROR(BS6+0,0))</f>
        <v>N</v>
      </c>
      <c r="BT97" s="357" t="str">
        <f>IF(BT1&gt;'Вводные данные'!$F$7,"N",IFERROR(BT6+0,0))</f>
        <v>N</v>
      </c>
      <c r="BU97" s="357" t="str">
        <f>IF(BU1&gt;'Вводные данные'!$F$7,"N",IFERROR(BU6+0,0))</f>
        <v>N</v>
      </c>
      <c r="BV97" s="357" t="str">
        <f>IF(BV1&gt;'Вводные данные'!$F$7,"N",IFERROR(BV6+0,0))</f>
        <v>N</v>
      </c>
      <c r="BW97" s="357" t="str">
        <f>IF(BW1&gt;'Вводные данные'!$F$7,"N",IFERROR(BW6+0,0))</f>
        <v>N</v>
      </c>
      <c r="BX97" s="357" t="str">
        <f>IF(BX1&gt;'Вводные данные'!$F$7,"N",IFERROR(BX6+0,0))</f>
        <v>N</v>
      </c>
      <c r="BY97" s="357" t="str">
        <f>IF(BY1&gt;'Вводные данные'!$F$7,"N",IFERROR(BY6+0,0))</f>
        <v>N</v>
      </c>
      <c r="BZ97" s="357" t="str">
        <f>IF(BZ1&gt;'Вводные данные'!$F$7,"N",IFERROR(BZ6+0,0))</f>
        <v>N</v>
      </c>
      <c r="CA97" s="357" t="str">
        <f>IF(CA1&gt;'Вводные данные'!$F$7,"N",IFERROR(CA6+0,0))</f>
        <v>N</v>
      </c>
      <c r="CB97" s="357" t="str">
        <f>IF(CB1&gt;'Вводные данные'!$F$7,"N",IFERROR(CB6+0,0))</f>
        <v>N</v>
      </c>
      <c r="CC97" s="357" t="str">
        <f>IF(CC1&gt;'Вводные данные'!$F$7,"N",IFERROR(CC6+0,0))</f>
        <v>N</v>
      </c>
      <c r="CD97" s="357" t="str">
        <f>IF(CD1&gt;'Вводные данные'!$F$7,"N",IFERROR(CD6+0,0))</f>
        <v>N</v>
      </c>
      <c r="CE97" s="357" t="str">
        <f>IF(CE1&gt;'Вводные данные'!$F$7,"N",IFERROR(CE6+0,0))</f>
        <v>N</v>
      </c>
      <c r="CF97" s="357" t="str">
        <f>IF(CF1&gt;'Вводные данные'!$F$7,"N",IFERROR(CF6+0,0))</f>
        <v>N</v>
      </c>
      <c r="CG97" s="357" t="str">
        <f>IF(CG1&gt;'Вводные данные'!$F$7,"N",IFERROR(CG6+0,0))</f>
        <v>N</v>
      </c>
      <c r="CH97" s="357" t="str">
        <f>IF(CH1&gt;'Вводные данные'!$F$7,"N",IFERROR(CH6+0,0))</f>
        <v>N</v>
      </c>
      <c r="CI97" s="357" t="str">
        <f>IF(CI1&gt;'Вводные данные'!$F$7,"N",IFERROR(CI6+0,0))</f>
        <v>N</v>
      </c>
      <c r="CJ97" s="357" t="str">
        <f>IF(CJ1&gt;'Вводные данные'!$F$7,"N",IFERROR(CJ6+0,0))</f>
        <v>N</v>
      </c>
      <c r="CK97" s="357" t="str">
        <f>IF(CK1&gt;'Вводные данные'!$F$7,"N",IFERROR(CK6+0,0))</f>
        <v>N</v>
      </c>
      <c r="CL97" s="357" t="str">
        <f>IF(CL1&gt;'Вводные данные'!$F$7,"N",IFERROR(CL6+0,0))</f>
        <v>N</v>
      </c>
      <c r="CM97" s="357" t="str">
        <f>IF(CM1&gt;'Вводные данные'!$F$7,"N",IFERROR(CM6+0,0))</f>
        <v>N</v>
      </c>
      <c r="CN97" s="357" t="str">
        <f>IF(CN1&gt;'Вводные данные'!$F$7,"N",IFERROR(CN6+0,0))</f>
        <v>N</v>
      </c>
      <c r="CO97" s="357" t="str">
        <f>IF(CO1&gt;'Вводные данные'!$F$7,"N",IFERROR(CO6+0,0))</f>
        <v>N</v>
      </c>
      <c r="CP97" s="357" t="str">
        <f>IF(CP1&gt;'Вводные данные'!$F$7,"N",IFERROR(CP6+0,0))</f>
        <v>N</v>
      </c>
      <c r="CQ97" s="357" t="str">
        <f>IF(CQ1&gt;'Вводные данные'!$F$7,"N",IFERROR(CQ6+0,0))</f>
        <v>N</v>
      </c>
      <c r="CR97" s="357" t="str">
        <f>IF(CR1&gt;'Вводные данные'!$F$7,"N",IFERROR(CR6+0,0))</f>
        <v>N</v>
      </c>
      <c r="CS97" s="357" t="str">
        <f>IF(CS1&gt;'Вводные данные'!$F$7,"N",IFERROR(CS6+0,0))</f>
        <v>N</v>
      </c>
      <c r="CT97" s="357" t="str">
        <f>IF(CT1&gt;'Вводные данные'!$F$7,"N",IFERROR(CT6+0,0))</f>
        <v>N</v>
      </c>
      <c r="CU97" s="357" t="str">
        <f>IF(CU1&gt;'Вводные данные'!$F$7,"N",IFERROR(CU6+0,0))</f>
        <v>N</v>
      </c>
      <c r="CV97" s="357" t="str">
        <f>IF(CV1&gt;'Вводные данные'!$F$7,"N",IFERROR(CV6+0,0))</f>
        <v>N</v>
      </c>
      <c r="CW97" s="357" t="str">
        <f>IF(CW1&gt;'Вводные данные'!$F$7,"N",IFERROR(CW6+0,0))</f>
        <v>N</v>
      </c>
      <c r="CX97" s="357" t="str">
        <f>IF(CX1&gt;'Вводные данные'!$F$7,"N",IFERROR(CX6+0,0))</f>
        <v>N</v>
      </c>
      <c r="CY97" s="357" t="str">
        <f>IF(CY1&gt;'Вводные данные'!$F$7,"N",IFERROR(CY6+0,0))</f>
        <v>N</v>
      </c>
      <c r="CZ97" s="357" t="str">
        <f>IF(CZ1&gt;'Вводные данные'!$F$7,"N",IFERROR(CZ6+0,0))</f>
        <v>N</v>
      </c>
      <c r="DA97" s="357" t="str">
        <f>IF(DA1&gt;'Вводные данные'!$F$7,"N",IFERROR(DA6+0,0))</f>
        <v>N</v>
      </c>
      <c r="DB97" s="357" t="str">
        <f>IF(DB1&gt;'Вводные данные'!$F$7,"N",IFERROR(DB6+0,0))</f>
        <v>N</v>
      </c>
      <c r="DC97" s="357" t="str">
        <f>IF(DC1&gt;'Вводные данные'!$F$7,"N",IFERROR(DC6+0,0))</f>
        <v>N</v>
      </c>
      <c r="DD97" s="357" t="str">
        <f>IF(DD1&gt;'Вводные данные'!$F$7,"N",IFERROR(DD6+0,0))</f>
        <v>N</v>
      </c>
      <c r="DE97" s="357" t="str">
        <f>IF(DE1&gt;'Вводные данные'!$F$7,"N",IFERROR(DE6+0,0))</f>
        <v>N</v>
      </c>
      <c r="DF97" s="357" t="str">
        <f>IF(DF1&gt;'Вводные данные'!$F$7,"N",IFERROR(DF6+0,0))</f>
        <v>N</v>
      </c>
      <c r="DG97" s="357" t="str">
        <f>IF(DG1&gt;'Вводные данные'!$F$7,"N",IFERROR(DG6+0,0))</f>
        <v>N</v>
      </c>
      <c r="DH97" s="357" t="str">
        <f>IF(DH1&gt;'Вводные данные'!$F$7,"N",IFERROR(DH6+0,0))</f>
        <v>N</v>
      </c>
      <c r="DI97" s="357" t="str">
        <f>IF(DI1&gt;'Вводные данные'!$F$7,"N",IFERROR(DI6+0,0))</f>
        <v>N</v>
      </c>
      <c r="DJ97" s="357" t="str">
        <f>IF(DJ1&gt;'Вводные данные'!$F$7,"N",IFERROR(DJ6+0,0))</f>
        <v>N</v>
      </c>
      <c r="DK97" s="357" t="str">
        <f>IF(DK1&gt;'Вводные данные'!$F$7,"N",IFERROR(DK6+0,0))</f>
        <v>N</v>
      </c>
      <c r="DL97" s="357" t="str">
        <f>IF(DL1&gt;'Вводные данные'!$F$7,"N",IFERROR(DL6+0,0))</f>
        <v>N</v>
      </c>
      <c r="DM97" s="357" t="str">
        <f>IF(DM1&gt;'Вводные данные'!$F$7,"N",IFERROR(DM6+0,0))</f>
        <v>N</v>
      </c>
      <c r="DN97" s="357" t="str">
        <f>IF(DN1&gt;'Вводные данные'!$F$7,"N",IFERROR(DN6+0,0))</f>
        <v>N</v>
      </c>
      <c r="DO97" s="357" t="str">
        <f>IF(DO1&gt;'Вводные данные'!$F$7,"N",IFERROR(DO6+0,0))</f>
        <v>N</v>
      </c>
      <c r="DP97" s="357" t="str">
        <f>IF(DP1&gt;'Вводные данные'!$F$7,"N",IFERROR(DP6+0,0))</f>
        <v>N</v>
      </c>
      <c r="DQ97" s="357" t="str">
        <f>IF(DQ1&gt;'Вводные данные'!$F$7,"N",IFERROR(DQ6+0,0))</f>
        <v>N</v>
      </c>
      <c r="DR97" s="357" t="str">
        <f>IF(DR1&gt;'Вводные данные'!$F$7,"N",IFERROR(DR6+0,0))</f>
        <v>N</v>
      </c>
      <c r="DS97" s="357" t="str">
        <f>IF(DS1&gt;'Вводные данные'!$F$7,"N",IFERROR(DS6+0,0))</f>
        <v>N</v>
      </c>
      <c r="DT97" s="357" t="str">
        <f>IF(DT1&gt;'Вводные данные'!$F$7,"N",IFERROR(DT6+0,0))</f>
        <v>N</v>
      </c>
      <c r="DU97" s="357" t="str">
        <f>IF(DU1&gt;'Вводные данные'!$F$7,"N",IFERROR(DU6+0,0))</f>
        <v>N</v>
      </c>
      <c r="DV97" s="357" t="str">
        <f>IF(DV1&gt;'Вводные данные'!$F$7,"N",IFERROR(DV6+0,0))</f>
        <v>N</v>
      </c>
      <c r="DW97" s="357" t="str">
        <f>IF(DW1&gt;'Вводные данные'!$F$7,"N",IFERROR(DW6+0,0))</f>
        <v>N</v>
      </c>
      <c r="DX97" s="357" t="str">
        <f>IF(DX1&gt;'Вводные данные'!$F$7,"N",IFERROR(DX6+0,0))</f>
        <v>N</v>
      </c>
      <c r="DY97" s="357" t="str">
        <f>IF(DY1&gt;'Вводные данные'!$F$7,"N",IFERROR(DY6+0,0))</f>
        <v>N</v>
      </c>
      <c r="DZ97" s="357" t="str">
        <f>IF(DZ1&gt;'Вводные данные'!$F$7,"N",IFERROR(DZ6+0,0))</f>
        <v>N</v>
      </c>
      <c r="EA97" s="357" t="str">
        <f>IF(EA1&gt;'Вводные данные'!$F$7,"N",IFERROR(EA6+0,0))</f>
        <v>N</v>
      </c>
      <c r="EB97" s="357" t="str">
        <f>IF(EB1&gt;'Вводные данные'!$F$7,"N",IFERROR(EB6+0,0))</f>
        <v>N</v>
      </c>
      <c r="EC97" s="357" t="str">
        <f>IF(EC1&gt;'Вводные данные'!$F$7,"N",IFERROR(EC6+0,0))</f>
        <v>N</v>
      </c>
      <c r="ED97" s="357" t="str">
        <f>IF(ED1&gt;'Вводные данные'!$F$7,"N",IFERROR(ED6+0,0))</f>
        <v>N</v>
      </c>
      <c r="EE97" s="357" t="str">
        <f>IF(EE1&gt;'Вводные данные'!$F$7,"N",IFERROR(EE6+0,0))</f>
        <v>N</v>
      </c>
      <c r="EF97" s="357" t="str">
        <f>IF(EF1&gt;'Вводные данные'!$F$7,"N",IFERROR(EF6+0,0))</f>
        <v>N</v>
      </c>
      <c r="EG97" s="357" t="str">
        <f>IF(EG1&gt;'Вводные данные'!$F$7,"N",IFERROR(EG6+0,0))</f>
        <v>N</v>
      </c>
      <c r="EH97" s="357" t="str">
        <f>IF(EH1&gt;'Вводные данные'!$F$7,"N",IFERROR(EH6+0,0))</f>
        <v>N</v>
      </c>
      <c r="EI97" s="357" t="str">
        <f>IF(EI1&gt;'Вводные данные'!$F$7,"N",IFERROR(EI6+0,0))</f>
        <v>N</v>
      </c>
      <c r="EJ97" s="357" t="str">
        <f>IF(EJ1&gt;'Вводные данные'!$F$7,"N",IFERROR(EJ6+0,0))</f>
        <v>N</v>
      </c>
      <c r="EK97" s="357" t="str">
        <f>IF(EK1&gt;'Вводные данные'!$F$7,"N",IFERROR(EK6+0,0))</f>
        <v>N</v>
      </c>
      <c r="EL97" s="357" t="str">
        <f>IF(EL1&gt;'Вводные данные'!$F$7,"N",IFERROR(EL6+0,0))</f>
        <v>N</v>
      </c>
      <c r="EM97" s="357" t="str">
        <f>IF(EM1&gt;'Вводные данные'!$F$7,"N",IFERROR(EM6+0,0))</f>
        <v>N</v>
      </c>
      <c r="EN97" s="357" t="str">
        <f>IF(EN1&gt;'Вводные данные'!$F$7,"N",IFERROR(EN6+0,0))</f>
        <v>N</v>
      </c>
      <c r="EO97" s="357" t="str">
        <f>IF(EO1&gt;'Вводные данные'!$F$7,"N",IFERROR(EO6+0,0))</f>
        <v>N</v>
      </c>
      <c r="EP97" s="357" t="str">
        <f>IF(EP1&gt;'Вводные данные'!$F$7,"N",IFERROR(EP6+0,0))</f>
        <v>N</v>
      </c>
      <c r="EQ97" s="357" t="str">
        <f>IF(EQ1&gt;'Вводные данные'!$F$7,"N",IFERROR(EQ6+0,0))</f>
        <v>N</v>
      </c>
      <c r="ER97" s="357" t="str">
        <f>IF(ER1&gt;'Вводные данные'!$F$7,"N",IFERROR(ER6+0,0))</f>
        <v>N</v>
      </c>
      <c r="ES97" s="357" t="str">
        <f>IF(ES1&gt;'Вводные данные'!$F$7,"N",IFERROR(ES6+0,0))</f>
        <v>N</v>
      </c>
      <c r="ET97" s="357" t="str">
        <f>IF(ET1&gt;'Вводные данные'!$F$7,"N",IFERROR(ET6+0,0))</f>
        <v>N</v>
      </c>
      <c r="EU97" s="357" t="str">
        <f>IF(EU1&gt;'Вводные данные'!$F$7,"N",IFERROR(EU6+0,0))</f>
        <v>N</v>
      </c>
      <c r="EV97" s="357" t="str">
        <f>IF(EV1&gt;'Вводные данные'!$F$7,"N",IFERROR(EV6+0,0))</f>
        <v>N</v>
      </c>
      <c r="EW97" s="357" t="str">
        <f>IF(EW1&gt;'Вводные данные'!$F$7,"N",IFERROR(EW6+0,0))</f>
        <v>N</v>
      </c>
    </row>
    <row r="98" spans="2:153" s="359" customFormat="1" ht="15" customHeight="1" x14ac:dyDescent="0.25">
      <c r="B98" s="356" t="s">
        <v>319</v>
      </c>
      <c r="C98" s="357">
        <f t="shared" si="16"/>
        <v>267967.25</v>
      </c>
      <c r="D98" s="357">
        <f>IF(D1&gt;'Вводные данные'!$F$7,"N",IFERROR(SUM(D16:D17,D20:D22),0))</f>
        <v>3750</v>
      </c>
      <c r="E98" s="357">
        <f>IF(E1&gt;'Вводные данные'!$F$7,"N",IFERROR(SUM(E16:E17,E20:E22),0))</f>
        <v>3750</v>
      </c>
      <c r="F98" s="357">
        <f>IF(F1&gt;'Вводные данные'!$F$7,"N",IFERROR(SUM(F16:F17,F20:F22),0))</f>
        <v>3750</v>
      </c>
      <c r="G98" s="357">
        <f>IF(G1&gt;'Вводные данные'!$F$7,"N",IFERROR(SUM(G16:G17,G20:G22),0))</f>
        <v>3750</v>
      </c>
      <c r="H98" s="357">
        <f>IF(H1&gt;'Вводные данные'!$F$7,"N",IFERROR(SUM(H16:H17,H20:H22),0))</f>
        <v>3750</v>
      </c>
      <c r="I98" s="357">
        <f>IF(I1&gt;'Вводные данные'!$F$7,"N",IFERROR(SUM(I16:I17,I20:I22),0))</f>
        <v>3750</v>
      </c>
      <c r="J98" s="357">
        <f>IF(J1&gt;'Вводные данные'!$F$7,"N",IFERROR(SUM(J16:J17,J20:J22),0))</f>
        <v>18470.875</v>
      </c>
      <c r="K98" s="357">
        <f>IF(K1&gt;'Вводные данные'!$F$7,"N",IFERROR(SUM(K16:K17,K20:K22),0))</f>
        <v>18470.875</v>
      </c>
      <c r="L98" s="357">
        <f>IF(L1&gt;'Вводные данные'!$F$7,"N",IFERROR(SUM(L16:L17,L20:L22),0))</f>
        <v>18470.875</v>
      </c>
      <c r="M98" s="357">
        <f>IF(M1&gt;'Вводные данные'!$F$7,"N",IFERROR(SUM(M16:M17,M20:M22),0))</f>
        <v>18470.875</v>
      </c>
      <c r="N98" s="357">
        <f>IF(N1&gt;'Вводные данные'!$F$7,"N",IFERROR(SUM(N16:N17,N20:N22),0))</f>
        <v>18470.875</v>
      </c>
      <c r="O98" s="357">
        <f>IF(O1&gt;'Вводные данные'!$F$7,"N",IFERROR(SUM(O16:O17,O20:O22),0))</f>
        <v>18470.875</v>
      </c>
      <c r="P98" s="357">
        <f>IF(P1&gt;'Вводные данные'!$F$7,"N",IFERROR(SUM(P16:P17,P20:P22),0))</f>
        <v>18470.875</v>
      </c>
      <c r="Q98" s="357">
        <f>IF(Q1&gt;'Вводные данные'!$F$7,"N",IFERROR(SUM(Q16:Q17,Q20:Q22),0))</f>
        <v>18002.125</v>
      </c>
      <c r="R98" s="357">
        <f>IF(R1&gt;'Вводные данные'!$F$7,"N",IFERROR(SUM(R16:R17,R20:R22),0))</f>
        <v>17533.375</v>
      </c>
      <c r="S98" s="357">
        <f>IF(S1&gt;'Вводные данные'!$F$7,"N",IFERROR(SUM(S16:S17,S20:S22),0))</f>
        <v>17064.625</v>
      </c>
      <c r="T98" s="357">
        <f>IF(T1&gt;'Вводные данные'!$F$7,"N",IFERROR(SUM(T16:T17,T20:T22),0))</f>
        <v>16595.875</v>
      </c>
      <c r="U98" s="357">
        <f>IF(U1&gt;'Вводные данные'!$F$7,"N",IFERROR(SUM(U16:U17,U20:U22),0))</f>
        <v>16127.125</v>
      </c>
      <c r="V98" s="357">
        <f>IF(V1&gt;'Вводные данные'!$F$7,"N",IFERROR(SUM(V16:V17,V20:V22),0))</f>
        <v>15658.375</v>
      </c>
      <c r="W98" s="357">
        <f>IF(W1&gt;'Вводные данные'!$F$7,"N",IFERROR(SUM(W16:W17,W20:W22),0))</f>
        <v>15189.625</v>
      </c>
      <c r="X98" s="357" t="str">
        <f>IF(X1&gt;'Вводные данные'!$F$7,"N",IFERROR(SUM(X16:X17,X20:X22),0))</f>
        <v>N</v>
      </c>
      <c r="Y98" s="357" t="str">
        <f>IF(Y1&gt;'Вводные данные'!$F$7,"N",IFERROR(SUM(Y16:Y17,Y20:Y22),0))</f>
        <v>N</v>
      </c>
      <c r="Z98" s="357" t="str">
        <f>IF(Z1&gt;'Вводные данные'!$F$7,"N",IFERROR(SUM(Z16:Z17,Z20:Z22),0))</f>
        <v>N</v>
      </c>
      <c r="AA98" s="357" t="str">
        <f>IF(AA1&gt;'Вводные данные'!$F$7,"N",IFERROR(SUM(AA16:AA17,AA20:AA22),0))</f>
        <v>N</v>
      </c>
      <c r="AB98" s="357" t="str">
        <f>IF(AB1&gt;'Вводные данные'!$F$7,"N",IFERROR(SUM(AB16:AB17,AB20:AB22),0))</f>
        <v>N</v>
      </c>
      <c r="AC98" s="357" t="str">
        <f>IF(AC1&gt;'Вводные данные'!$F$7,"N",IFERROR(SUM(AC16:AC17,AC20:AC22),0))</f>
        <v>N</v>
      </c>
      <c r="AD98" s="357" t="str">
        <f>IF(AD1&gt;'Вводные данные'!$F$7,"N",IFERROR(SUM(AD16:AD17,AD20:AD22),0))</f>
        <v>N</v>
      </c>
      <c r="AE98" s="357" t="str">
        <f>IF(AE1&gt;'Вводные данные'!$F$7,"N",IFERROR(SUM(AE16:AE17,AE20:AE22),0))</f>
        <v>N</v>
      </c>
      <c r="AF98" s="357" t="str">
        <f>IF(AF1&gt;'Вводные данные'!$F$7,"N",IFERROR(SUM(AF16:AF17,AF20:AF22),0))</f>
        <v>N</v>
      </c>
      <c r="AG98" s="357" t="str">
        <f>IF(AG1&gt;'Вводные данные'!$F$7,"N",IFERROR(SUM(AG16:AG17,AG20:AG22),0))</f>
        <v>N</v>
      </c>
      <c r="AH98" s="357" t="str">
        <f>IF(AH1&gt;'Вводные данные'!$F$7,"N",IFERROR(SUM(AH16:AH17,AH20:AH22),0))</f>
        <v>N</v>
      </c>
      <c r="AI98" s="357" t="str">
        <f>IF(AI1&gt;'Вводные данные'!$F$7,"N",IFERROR(SUM(AI16:AI17,AI20:AI22),0))</f>
        <v>N</v>
      </c>
      <c r="AJ98" s="357" t="str">
        <f>IF(AJ1&gt;'Вводные данные'!$F$7,"N",IFERROR(SUM(AJ16:AJ17,AJ20:AJ22),0))</f>
        <v>N</v>
      </c>
      <c r="AK98" s="357" t="str">
        <f>IF(AK1&gt;'Вводные данные'!$F$7,"N",IFERROR(SUM(AK16:AK17,AK20:AK22),0))</f>
        <v>N</v>
      </c>
      <c r="AL98" s="357" t="str">
        <f>IF(AL1&gt;'Вводные данные'!$F$7,"N",IFERROR(SUM(AL16:AL17,AL20:AL22),0))</f>
        <v>N</v>
      </c>
      <c r="AM98" s="357" t="str">
        <f>IF(AM1&gt;'Вводные данные'!$F$7,"N",IFERROR(SUM(AM16:AM17,AM20:AM22),0))</f>
        <v>N</v>
      </c>
      <c r="AN98" s="357" t="str">
        <f>IF(AN1&gt;'Вводные данные'!$F$7,"N",IFERROR(SUM(AN16:AN17,AN20:AN22),0))</f>
        <v>N</v>
      </c>
      <c r="AO98" s="357" t="str">
        <f>IF(AO1&gt;'Вводные данные'!$F$7,"N",IFERROR(SUM(AO16:AO17,AO20:AO22),0))</f>
        <v>N</v>
      </c>
      <c r="AP98" s="357" t="str">
        <f>IF(AP1&gt;'Вводные данные'!$F$7,"N",IFERROR(SUM(AP16:AP17,AP20:AP22),0))</f>
        <v>N</v>
      </c>
      <c r="AQ98" s="357" t="str">
        <f>IF(AQ1&gt;'Вводные данные'!$F$7,"N",IFERROR(SUM(AQ16:AQ17,AQ20:AQ22),0))</f>
        <v>N</v>
      </c>
      <c r="AR98" s="357" t="str">
        <f>IF(AR1&gt;'Вводные данные'!$F$7,"N",IFERROR(SUM(AR16:AR17,AR20:AR22),0))</f>
        <v>N</v>
      </c>
      <c r="AS98" s="357" t="str">
        <f>IF(AS1&gt;'Вводные данные'!$F$7,"N",IFERROR(SUM(AS16:AS17,AS20:AS22),0))</f>
        <v>N</v>
      </c>
      <c r="AT98" s="357" t="str">
        <f>IF(AT1&gt;'Вводные данные'!$F$7,"N",IFERROR(SUM(AT16:AT17,AT20:AT22),0))</f>
        <v>N</v>
      </c>
      <c r="AU98" s="357" t="str">
        <f>IF(AU1&gt;'Вводные данные'!$F$7,"N",IFERROR(SUM(AU16:AU17,AU20:AU22),0))</f>
        <v>N</v>
      </c>
      <c r="AV98" s="357" t="str">
        <f>IF(AV1&gt;'Вводные данные'!$F$7,"N",IFERROR(SUM(AV16:AV17,AV20:AV22),0))</f>
        <v>N</v>
      </c>
      <c r="AW98" s="357" t="str">
        <f>IF(AW1&gt;'Вводные данные'!$F$7,"N",IFERROR(SUM(AW16:AW17,AW20:AW22),0))</f>
        <v>N</v>
      </c>
      <c r="AX98" s="357" t="str">
        <f>IF(AX1&gt;'Вводные данные'!$F$7,"N",IFERROR(SUM(AX16:AX17,AX20:AX22),0))</f>
        <v>N</v>
      </c>
      <c r="AY98" s="357" t="str">
        <f>IF(AY1&gt;'Вводные данные'!$F$7,"N",IFERROR(SUM(AY16:AY17,AY20:AY22),0))</f>
        <v>N</v>
      </c>
      <c r="AZ98" s="357" t="str">
        <f>IF(AZ1&gt;'Вводные данные'!$F$7,"N",IFERROR(SUM(AZ16:AZ17,AZ20:AZ22),0))</f>
        <v>N</v>
      </c>
      <c r="BA98" s="357" t="str">
        <f>IF(BA1&gt;'Вводные данные'!$F$7,"N",IFERROR(SUM(BA16:BA17,BA20:BA22),0))</f>
        <v>N</v>
      </c>
      <c r="BB98" s="357" t="str">
        <f>IF(BB1&gt;'Вводные данные'!$F$7,"N",IFERROR(SUM(BB16:BB17,BB20:BB22),0))</f>
        <v>N</v>
      </c>
      <c r="BC98" s="357" t="str">
        <f>IF(BC1&gt;'Вводные данные'!$F$7,"N",IFERROR(SUM(BC16:BC17,BC20:BC22),0))</f>
        <v>N</v>
      </c>
      <c r="BD98" s="357" t="str">
        <f>IF(BD1&gt;'Вводные данные'!$F$7,"N",IFERROR(SUM(BD16:BD17,BD20:BD22),0))</f>
        <v>N</v>
      </c>
      <c r="BE98" s="357" t="str">
        <f>IF(BE1&gt;'Вводные данные'!$F$7,"N",IFERROR(SUM(BE16:BE17,BE20:BE22),0))</f>
        <v>N</v>
      </c>
      <c r="BF98" s="357" t="str">
        <f>IF(BF1&gt;'Вводные данные'!$F$7,"N",IFERROR(SUM(BF16:BF17,BF20:BF22),0))</f>
        <v>N</v>
      </c>
      <c r="BG98" s="357" t="str">
        <f>IF(BG1&gt;'Вводные данные'!$F$7,"N",IFERROR(SUM(BG16:BG17,BG20:BG22),0))</f>
        <v>N</v>
      </c>
      <c r="BH98" s="357" t="str">
        <f>IF(BH1&gt;'Вводные данные'!$F$7,"N",IFERROR(SUM(BH16:BH17,BH20:BH22),0))</f>
        <v>N</v>
      </c>
      <c r="BI98" s="357" t="str">
        <f>IF(BI1&gt;'Вводные данные'!$F$7,"N",IFERROR(SUM(BI16:BI17,BI20:BI22),0))</f>
        <v>N</v>
      </c>
      <c r="BJ98" s="357" t="str">
        <f>IF(BJ1&gt;'Вводные данные'!$F$7,"N",IFERROR(SUM(BJ16:BJ17,BJ20:BJ22),0))</f>
        <v>N</v>
      </c>
      <c r="BK98" s="357" t="str">
        <f>IF(BK1&gt;'Вводные данные'!$F$7,"N",IFERROR(SUM(BK16:BK17,BK20:BK22),0))</f>
        <v>N</v>
      </c>
      <c r="BL98" s="357" t="str">
        <f>IF(BL1&gt;'Вводные данные'!$F$7,"N",IFERROR(SUM(BL16:BL17,BL20:BL22),0))</f>
        <v>N</v>
      </c>
      <c r="BM98" s="357" t="str">
        <f>IF(BM1&gt;'Вводные данные'!$F$7,"N",IFERROR(SUM(BM16:BM17,BM20:BM22),0))</f>
        <v>N</v>
      </c>
      <c r="BN98" s="357" t="str">
        <f>IF(BN1&gt;'Вводные данные'!$F$7,"N",IFERROR(SUM(BN16:BN17,BN20:BN22),0))</f>
        <v>N</v>
      </c>
      <c r="BO98" s="357" t="str">
        <f>IF(BO1&gt;'Вводные данные'!$F$7,"N",IFERROR(SUM(BO16:BO17,BO20:BO22),0))</f>
        <v>N</v>
      </c>
      <c r="BP98" s="357" t="str">
        <f>IF(BP1&gt;'Вводные данные'!$F$7,"N",IFERROR(SUM(BP16:BP17,BP20:BP22),0))</f>
        <v>N</v>
      </c>
      <c r="BQ98" s="357" t="str">
        <f>IF(BQ1&gt;'Вводные данные'!$F$7,"N",IFERROR(SUM(BQ16:BQ17,BQ20:BQ22),0))</f>
        <v>N</v>
      </c>
      <c r="BR98" s="357" t="str">
        <f>IF(BR1&gt;'Вводные данные'!$F$7,"N",IFERROR(SUM(BR16:BR17,BR20:BR22),0))</f>
        <v>N</v>
      </c>
      <c r="BS98" s="357" t="str">
        <f>IF(BS1&gt;'Вводные данные'!$F$7,"N",IFERROR(SUM(BS16:BS17,BS20:BS22),0))</f>
        <v>N</v>
      </c>
      <c r="BT98" s="357" t="str">
        <f>IF(BT1&gt;'Вводные данные'!$F$7,"N",IFERROR(SUM(BT16:BT17,BT20:BT22),0))</f>
        <v>N</v>
      </c>
      <c r="BU98" s="357" t="str">
        <f>IF(BU1&gt;'Вводные данные'!$F$7,"N",IFERROR(SUM(BU16:BU17,BU20:BU22),0))</f>
        <v>N</v>
      </c>
      <c r="BV98" s="357" t="str">
        <f>IF(BV1&gt;'Вводные данные'!$F$7,"N",IFERROR(SUM(BV16:BV17,BV20:BV22),0))</f>
        <v>N</v>
      </c>
      <c r="BW98" s="357" t="str">
        <f>IF(BW1&gt;'Вводные данные'!$F$7,"N",IFERROR(SUM(BW16:BW17,BW20:BW22),0))</f>
        <v>N</v>
      </c>
      <c r="BX98" s="357" t="str">
        <f>IF(BX1&gt;'Вводные данные'!$F$7,"N",IFERROR(SUM(BX16:BX17,BX20:BX22),0))</f>
        <v>N</v>
      </c>
      <c r="BY98" s="357" t="str">
        <f>IF(BY1&gt;'Вводные данные'!$F$7,"N",IFERROR(SUM(BY16:BY17,BY20:BY22),0))</f>
        <v>N</v>
      </c>
      <c r="BZ98" s="357" t="str">
        <f>IF(BZ1&gt;'Вводные данные'!$F$7,"N",IFERROR(SUM(BZ16:BZ17,BZ20:BZ22),0))</f>
        <v>N</v>
      </c>
      <c r="CA98" s="357" t="str">
        <f>IF(CA1&gt;'Вводные данные'!$F$7,"N",IFERROR(SUM(CA16:CA17,CA20:CA22),0))</f>
        <v>N</v>
      </c>
      <c r="CB98" s="357" t="str">
        <f>IF(CB1&gt;'Вводные данные'!$F$7,"N",IFERROR(SUM(CB16:CB17,CB20:CB22),0))</f>
        <v>N</v>
      </c>
      <c r="CC98" s="357" t="str">
        <f>IF(CC1&gt;'Вводные данные'!$F$7,"N",IFERROR(SUM(CC16:CC17,CC20:CC22),0))</f>
        <v>N</v>
      </c>
      <c r="CD98" s="357" t="str">
        <f>IF(CD1&gt;'Вводные данные'!$F$7,"N",IFERROR(SUM(CD16:CD17,CD20:CD22),0))</f>
        <v>N</v>
      </c>
      <c r="CE98" s="357" t="str">
        <f>IF(CE1&gt;'Вводные данные'!$F$7,"N",IFERROR(SUM(CE16:CE17,CE20:CE22),0))</f>
        <v>N</v>
      </c>
      <c r="CF98" s="357" t="str">
        <f>IF(CF1&gt;'Вводные данные'!$F$7,"N",IFERROR(SUM(CF16:CF17,CF20:CF22),0))</f>
        <v>N</v>
      </c>
      <c r="CG98" s="357" t="str">
        <f>IF(CG1&gt;'Вводные данные'!$F$7,"N",IFERROR(SUM(CG16:CG17,CG20:CG22),0))</f>
        <v>N</v>
      </c>
      <c r="CH98" s="357" t="str">
        <f>IF(CH1&gt;'Вводные данные'!$F$7,"N",IFERROR(SUM(CH16:CH17,CH20:CH22),0))</f>
        <v>N</v>
      </c>
      <c r="CI98" s="357" t="str">
        <f>IF(CI1&gt;'Вводные данные'!$F$7,"N",IFERROR(SUM(CI16:CI17,CI20:CI22),0))</f>
        <v>N</v>
      </c>
      <c r="CJ98" s="357" t="str">
        <f>IF(CJ1&gt;'Вводные данные'!$F$7,"N",IFERROR(SUM(CJ16:CJ17,CJ20:CJ22),0))</f>
        <v>N</v>
      </c>
      <c r="CK98" s="357" t="str">
        <f>IF(CK1&gt;'Вводные данные'!$F$7,"N",IFERROR(SUM(CK16:CK17,CK20:CK22),0))</f>
        <v>N</v>
      </c>
      <c r="CL98" s="357" t="str">
        <f>IF(CL1&gt;'Вводные данные'!$F$7,"N",IFERROR(SUM(CL16:CL17,CL20:CL22),0))</f>
        <v>N</v>
      </c>
      <c r="CM98" s="357" t="str">
        <f>IF(CM1&gt;'Вводные данные'!$F$7,"N",IFERROR(SUM(CM16:CM17,CM20:CM22),0))</f>
        <v>N</v>
      </c>
      <c r="CN98" s="357" t="str">
        <f>IF(CN1&gt;'Вводные данные'!$F$7,"N",IFERROR(SUM(CN16:CN17,CN20:CN22),0))</f>
        <v>N</v>
      </c>
      <c r="CO98" s="357" t="str">
        <f>IF(CO1&gt;'Вводные данные'!$F$7,"N",IFERROR(SUM(CO16:CO17,CO20:CO22),0))</f>
        <v>N</v>
      </c>
      <c r="CP98" s="357" t="str">
        <f>IF(CP1&gt;'Вводные данные'!$F$7,"N",IFERROR(SUM(CP16:CP17,CP20:CP22),0))</f>
        <v>N</v>
      </c>
      <c r="CQ98" s="357" t="str">
        <f>IF(CQ1&gt;'Вводные данные'!$F$7,"N",IFERROR(SUM(CQ16:CQ17,CQ20:CQ22),0))</f>
        <v>N</v>
      </c>
      <c r="CR98" s="357" t="str">
        <f>IF(CR1&gt;'Вводные данные'!$F$7,"N",IFERROR(SUM(CR16:CR17,CR20:CR22),0))</f>
        <v>N</v>
      </c>
      <c r="CS98" s="357" t="str">
        <f>IF(CS1&gt;'Вводные данные'!$F$7,"N",IFERROR(SUM(CS16:CS17,CS20:CS22),0))</f>
        <v>N</v>
      </c>
      <c r="CT98" s="357" t="str">
        <f>IF(CT1&gt;'Вводные данные'!$F$7,"N",IFERROR(SUM(CT16:CT17,CT20:CT22),0))</f>
        <v>N</v>
      </c>
      <c r="CU98" s="357" t="str">
        <f>IF(CU1&gt;'Вводные данные'!$F$7,"N",IFERROR(SUM(CU16:CU17,CU20:CU22),0))</f>
        <v>N</v>
      </c>
      <c r="CV98" s="357" t="str">
        <f>IF(CV1&gt;'Вводные данные'!$F$7,"N",IFERROR(SUM(CV16:CV17,CV20:CV22),0))</f>
        <v>N</v>
      </c>
      <c r="CW98" s="357" t="str">
        <f>IF(CW1&gt;'Вводные данные'!$F$7,"N",IFERROR(SUM(CW16:CW17,CW20:CW22),0))</f>
        <v>N</v>
      </c>
      <c r="CX98" s="357" t="str">
        <f>IF(CX1&gt;'Вводные данные'!$F$7,"N",IFERROR(SUM(CX16:CX17,CX20:CX22),0))</f>
        <v>N</v>
      </c>
      <c r="CY98" s="357" t="str">
        <f>IF(CY1&gt;'Вводные данные'!$F$7,"N",IFERROR(SUM(CY16:CY17,CY20:CY22),0))</f>
        <v>N</v>
      </c>
      <c r="CZ98" s="357" t="str">
        <f>IF(CZ1&gt;'Вводные данные'!$F$7,"N",IFERROR(SUM(CZ16:CZ17,CZ20:CZ22),0))</f>
        <v>N</v>
      </c>
      <c r="DA98" s="357" t="str">
        <f>IF(DA1&gt;'Вводные данные'!$F$7,"N",IFERROR(SUM(DA16:DA17,DA20:DA22),0))</f>
        <v>N</v>
      </c>
      <c r="DB98" s="357" t="str">
        <f>IF(DB1&gt;'Вводные данные'!$F$7,"N",IFERROR(SUM(DB16:DB17,DB20:DB22),0))</f>
        <v>N</v>
      </c>
      <c r="DC98" s="357" t="str">
        <f>IF(DC1&gt;'Вводные данные'!$F$7,"N",IFERROR(SUM(DC16:DC17,DC20:DC22),0))</f>
        <v>N</v>
      </c>
      <c r="DD98" s="357" t="str">
        <f>IF(DD1&gt;'Вводные данные'!$F$7,"N",IFERROR(SUM(DD16:DD17,DD20:DD22),0))</f>
        <v>N</v>
      </c>
      <c r="DE98" s="357" t="str">
        <f>IF(DE1&gt;'Вводные данные'!$F$7,"N",IFERROR(SUM(DE16:DE17,DE20:DE22),0))</f>
        <v>N</v>
      </c>
      <c r="DF98" s="357" t="str">
        <f>IF(DF1&gt;'Вводные данные'!$F$7,"N",IFERROR(SUM(DF16:DF17,DF20:DF22),0))</f>
        <v>N</v>
      </c>
      <c r="DG98" s="357" t="str">
        <f>IF(DG1&gt;'Вводные данные'!$F$7,"N",IFERROR(SUM(DG16:DG17,DG20:DG22),0))</f>
        <v>N</v>
      </c>
      <c r="DH98" s="357" t="str">
        <f>IF(DH1&gt;'Вводные данные'!$F$7,"N",IFERROR(SUM(DH16:DH17,DH20:DH22),0))</f>
        <v>N</v>
      </c>
      <c r="DI98" s="357" t="str">
        <f>IF(DI1&gt;'Вводные данные'!$F$7,"N",IFERROR(SUM(DI16:DI17,DI20:DI22),0))</f>
        <v>N</v>
      </c>
      <c r="DJ98" s="357" t="str">
        <f>IF(DJ1&gt;'Вводные данные'!$F$7,"N",IFERROR(SUM(DJ16:DJ17,DJ20:DJ22),0))</f>
        <v>N</v>
      </c>
      <c r="DK98" s="357" t="str">
        <f>IF(DK1&gt;'Вводные данные'!$F$7,"N",IFERROR(SUM(DK16:DK17,DK20:DK22),0))</f>
        <v>N</v>
      </c>
      <c r="DL98" s="357" t="str">
        <f>IF(DL1&gt;'Вводные данные'!$F$7,"N",IFERROR(SUM(DL16:DL17,DL20:DL22),0))</f>
        <v>N</v>
      </c>
      <c r="DM98" s="357" t="str">
        <f>IF(DM1&gt;'Вводные данные'!$F$7,"N",IFERROR(SUM(DM16:DM17,DM20:DM22),0))</f>
        <v>N</v>
      </c>
      <c r="DN98" s="357" t="str">
        <f>IF(DN1&gt;'Вводные данные'!$F$7,"N",IFERROR(SUM(DN16:DN17,DN20:DN22),0))</f>
        <v>N</v>
      </c>
      <c r="DO98" s="357" t="str">
        <f>IF(DO1&gt;'Вводные данные'!$F$7,"N",IFERROR(SUM(DO16:DO17,DO20:DO22),0))</f>
        <v>N</v>
      </c>
      <c r="DP98" s="357" t="str">
        <f>IF(DP1&gt;'Вводные данные'!$F$7,"N",IFERROR(SUM(DP16:DP17,DP20:DP22),0))</f>
        <v>N</v>
      </c>
      <c r="DQ98" s="357" t="str">
        <f>IF(DQ1&gt;'Вводные данные'!$F$7,"N",IFERROR(SUM(DQ16:DQ17,DQ20:DQ22),0))</f>
        <v>N</v>
      </c>
      <c r="DR98" s="357" t="str">
        <f>IF(DR1&gt;'Вводные данные'!$F$7,"N",IFERROR(SUM(DR16:DR17,DR20:DR22),0))</f>
        <v>N</v>
      </c>
      <c r="DS98" s="357" t="str">
        <f>IF(DS1&gt;'Вводные данные'!$F$7,"N",IFERROR(SUM(DS16:DS17,DS20:DS22),0))</f>
        <v>N</v>
      </c>
      <c r="DT98" s="357" t="str">
        <f>IF(DT1&gt;'Вводные данные'!$F$7,"N",IFERROR(SUM(DT16:DT17,DT20:DT22),0))</f>
        <v>N</v>
      </c>
      <c r="DU98" s="357" t="str">
        <f>IF(DU1&gt;'Вводные данные'!$F$7,"N",IFERROR(SUM(DU16:DU17,DU20:DU22),0))</f>
        <v>N</v>
      </c>
      <c r="DV98" s="357" t="str">
        <f>IF(DV1&gt;'Вводные данные'!$F$7,"N",IFERROR(SUM(DV16:DV17,DV20:DV22),0))</f>
        <v>N</v>
      </c>
      <c r="DW98" s="357" t="str">
        <f>IF(DW1&gt;'Вводные данные'!$F$7,"N",IFERROR(SUM(DW16:DW17,DW20:DW22),0))</f>
        <v>N</v>
      </c>
      <c r="DX98" s="357" t="str">
        <f>IF(DX1&gt;'Вводные данные'!$F$7,"N",IFERROR(SUM(DX16:DX17,DX20:DX22),0))</f>
        <v>N</v>
      </c>
      <c r="DY98" s="357" t="str">
        <f>IF(DY1&gt;'Вводные данные'!$F$7,"N",IFERROR(SUM(DY16:DY17,DY20:DY22),0))</f>
        <v>N</v>
      </c>
      <c r="DZ98" s="357" t="str">
        <f>IF(DZ1&gt;'Вводные данные'!$F$7,"N",IFERROR(SUM(DZ16:DZ17,DZ20:DZ22),0))</f>
        <v>N</v>
      </c>
      <c r="EA98" s="357" t="str">
        <f>IF(EA1&gt;'Вводные данные'!$F$7,"N",IFERROR(SUM(EA16:EA17,EA20:EA22),0))</f>
        <v>N</v>
      </c>
      <c r="EB98" s="357" t="str">
        <f>IF(EB1&gt;'Вводные данные'!$F$7,"N",IFERROR(SUM(EB16:EB17,EB20:EB22),0))</f>
        <v>N</v>
      </c>
      <c r="EC98" s="357" t="str">
        <f>IF(EC1&gt;'Вводные данные'!$F$7,"N",IFERROR(SUM(EC16:EC17,EC20:EC22),0))</f>
        <v>N</v>
      </c>
      <c r="ED98" s="357" t="str">
        <f>IF(ED1&gt;'Вводные данные'!$F$7,"N",IFERROR(SUM(ED16:ED17,ED20:ED22),0))</f>
        <v>N</v>
      </c>
      <c r="EE98" s="357" t="str">
        <f>IF(EE1&gt;'Вводные данные'!$F$7,"N",IFERROR(SUM(EE16:EE17,EE20:EE22),0))</f>
        <v>N</v>
      </c>
      <c r="EF98" s="357" t="str">
        <f>IF(EF1&gt;'Вводные данные'!$F$7,"N",IFERROR(SUM(EF16:EF17,EF20:EF22),0))</f>
        <v>N</v>
      </c>
      <c r="EG98" s="357" t="str">
        <f>IF(EG1&gt;'Вводные данные'!$F$7,"N",IFERROR(SUM(EG16:EG17,EG20:EG22),0))</f>
        <v>N</v>
      </c>
      <c r="EH98" s="357" t="str">
        <f>IF(EH1&gt;'Вводные данные'!$F$7,"N",IFERROR(SUM(EH16:EH17,EH20:EH22),0))</f>
        <v>N</v>
      </c>
      <c r="EI98" s="357" t="str">
        <f>IF(EI1&gt;'Вводные данные'!$F$7,"N",IFERROR(SUM(EI16:EI17,EI20:EI22),0))</f>
        <v>N</v>
      </c>
      <c r="EJ98" s="357" t="str">
        <f>IF(EJ1&gt;'Вводные данные'!$F$7,"N",IFERROR(SUM(EJ16:EJ17,EJ20:EJ22),0))</f>
        <v>N</v>
      </c>
      <c r="EK98" s="357" t="str">
        <f>IF(EK1&gt;'Вводные данные'!$F$7,"N",IFERROR(SUM(EK16:EK17,EK20:EK22),0))</f>
        <v>N</v>
      </c>
      <c r="EL98" s="357" t="str">
        <f>IF(EL1&gt;'Вводные данные'!$F$7,"N",IFERROR(SUM(EL16:EL17,EL20:EL22),0))</f>
        <v>N</v>
      </c>
      <c r="EM98" s="357" t="str">
        <f>IF(EM1&gt;'Вводные данные'!$F$7,"N",IFERROR(SUM(EM16:EM17,EM20:EM22),0))</f>
        <v>N</v>
      </c>
      <c r="EN98" s="357" t="str">
        <f>IF(EN1&gt;'Вводные данные'!$F$7,"N",IFERROR(SUM(EN16:EN17,EN20:EN22),0))</f>
        <v>N</v>
      </c>
      <c r="EO98" s="357" t="str">
        <f>IF(EO1&gt;'Вводные данные'!$F$7,"N",IFERROR(SUM(EO16:EO17,EO20:EO22),0))</f>
        <v>N</v>
      </c>
      <c r="EP98" s="357" t="str">
        <f>IF(EP1&gt;'Вводные данные'!$F$7,"N",IFERROR(SUM(EP16:EP17,EP20:EP22),0))</f>
        <v>N</v>
      </c>
      <c r="EQ98" s="357" t="str">
        <f>IF(EQ1&gt;'Вводные данные'!$F$7,"N",IFERROR(SUM(EQ16:EQ17,EQ20:EQ22),0))</f>
        <v>N</v>
      </c>
      <c r="ER98" s="357" t="str">
        <f>IF(ER1&gt;'Вводные данные'!$F$7,"N",IFERROR(SUM(ER16:ER17,ER20:ER22),0))</f>
        <v>N</v>
      </c>
      <c r="ES98" s="357" t="str">
        <f>IF(ES1&gt;'Вводные данные'!$F$7,"N",IFERROR(SUM(ES16:ES17,ES20:ES22),0))</f>
        <v>N</v>
      </c>
      <c r="ET98" s="357" t="str">
        <f>IF(ET1&gt;'Вводные данные'!$F$7,"N",IFERROR(SUM(ET16:ET17,ET20:ET22),0))</f>
        <v>N</v>
      </c>
      <c r="EU98" s="357" t="str">
        <f>IF(EU1&gt;'Вводные данные'!$F$7,"N",IFERROR(SUM(EU16:EU17,EU20:EU22),0))</f>
        <v>N</v>
      </c>
      <c r="EV98" s="357" t="str">
        <f>IF(EV1&gt;'Вводные данные'!$F$7,"N",IFERROR(SUM(EV16:EV17,EV20:EV22),0))</f>
        <v>N</v>
      </c>
      <c r="EW98" s="357" t="str">
        <f>IF(EW1&gt;'Вводные данные'!$F$7,"N",IFERROR(SUM(EW16:EW17,EW20:EW22),0))</f>
        <v>N</v>
      </c>
    </row>
    <row r="99" spans="2:153" s="359" customFormat="1" ht="15" customHeight="1" x14ac:dyDescent="0.25">
      <c r="B99" s="356" t="s">
        <v>318</v>
      </c>
      <c r="C99" s="357">
        <f t="shared" si="16"/>
        <v>1613347.3137282087</v>
      </c>
      <c r="D99" s="357">
        <f>IF(D1&gt;'Вводные данные'!$F$7,"N",IFERROR(D24+D20+D21,0))</f>
        <v>0</v>
      </c>
      <c r="E99" s="357">
        <f>IF(E1&gt;'Вводные данные'!$F$7,"N",IFERROR(E24+E20+E21,0))</f>
        <v>0</v>
      </c>
      <c r="F99" s="357">
        <f>IF(F1&gt;'Вводные данные'!$F$7,"N",IFERROR(F24+F20+F21,0))</f>
        <v>0</v>
      </c>
      <c r="G99" s="357">
        <f>IF(G1&gt;'Вводные данные'!$F$7,"N",IFERROR(G24+G20+G21,0))</f>
        <v>0</v>
      </c>
      <c r="H99" s="357">
        <f>IF(H1&gt;'Вводные данные'!$F$7,"N",IFERROR(H24+H20+H21,0))</f>
        <v>0</v>
      </c>
      <c r="I99" s="357">
        <f>IF(I1&gt;'Вводные данные'!$F$7,"N",IFERROR(I24+I20+I21,0))</f>
        <v>0</v>
      </c>
      <c r="J99" s="357">
        <f>IF(J1&gt;'Вводные данные'!$F$7,"N",IFERROR(J24+J20+J21,0))</f>
        <v>17255.051483724161</v>
      </c>
      <c r="K99" s="357">
        <f>IF(K1&gt;'Вводные данные'!$F$7,"N",IFERROR(K24+K20+K21,0))</f>
        <v>34510.102967448329</v>
      </c>
      <c r="L99" s="357">
        <f>IF(L1&gt;'Вводные данные'!$F$7,"N",IFERROR(L24+L20+L21,0))</f>
        <v>43137.628709310404</v>
      </c>
      <c r="M99" s="357">
        <f>IF(M1&gt;'Вводные данные'!$F$7,"N",IFERROR(M24+M20+M21,0))</f>
        <v>51765.154451172486</v>
      </c>
      <c r="N99" s="357">
        <f>IF(N1&gt;'Вводные данные'!$F$7,"N",IFERROR(N24+N20+N21,0))</f>
        <v>69020.205934896658</v>
      </c>
      <c r="O99" s="357">
        <f>IF(O1&gt;'Вводные данные'!$F$7,"N",IFERROR(O24+O20+O21,0))</f>
        <v>94902.783160482897</v>
      </c>
      <c r="P99" s="357">
        <f>IF(P1&gt;'Вводные данные'!$F$7,"N",IFERROR(P24+P20+P21,0))</f>
        <v>120785.36038606912</v>
      </c>
      <c r="Q99" s="357">
        <f>IF(Q1&gt;'Вводные данные'!$F$7,"N",IFERROR(Q24+Q20+Q21,0))</f>
        <v>146667.93761165533</v>
      </c>
      <c r="R99" s="357">
        <f>IF(R1&gt;'Вводные данные'!$F$7,"N",IFERROR(R24+R20+R21,0))</f>
        <v>172550.51483724159</v>
      </c>
      <c r="S99" s="357">
        <f>IF(S1&gt;'Вводные данные'!$F$7,"N",IFERROR(S24+S20+S21,0))</f>
        <v>172550.51483724159</v>
      </c>
      <c r="T99" s="357">
        <f>IF(T1&gt;'Вводные данные'!$F$7,"N",IFERROR(T24+T20+T21,0))</f>
        <v>172550.51483724159</v>
      </c>
      <c r="U99" s="357">
        <f>IF(U1&gt;'Вводные данные'!$F$7,"N",IFERROR(U24+U20+U21,0))</f>
        <v>172550.51483724159</v>
      </c>
      <c r="V99" s="357">
        <f>IF(V1&gt;'Вводные данные'!$F$7,"N",IFERROR(V24+V20+V21,0))</f>
        <v>172550.51483724159</v>
      </c>
      <c r="W99" s="357">
        <f>IF(W1&gt;'Вводные данные'!$F$7,"N",IFERROR(W24+W20+W21,0))</f>
        <v>172550.51483724159</v>
      </c>
      <c r="X99" s="357" t="str">
        <f>IF(X1&gt;'Вводные данные'!$F$7,"N",IFERROR(X24+X20+X21,0))</f>
        <v>N</v>
      </c>
      <c r="Y99" s="357" t="str">
        <f>IF(Y1&gt;'Вводные данные'!$F$7,"N",IFERROR(Y24+Y20+Y21,0))</f>
        <v>N</v>
      </c>
      <c r="Z99" s="357" t="str">
        <f>IF(Z1&gt;'Вводные данные'!$F$7,"N",IFERROR(Z24+Z20+Z21,0))</f>
        <v>N</v>
      </c>
      <c r="AA99" s="357" t="str">
        <f>IF(AA1&gt;'Вводные данные'!$F$7,"N",IFERROR(AA24+AA20+AA21,0))</f>
        <v>N</v>
      </c>
      <c r="AB99" s="357" t="str">
        <f>IF(AB1&gt;'Вводные данные'!$F$7,"N",IFERROR(AB24+AB20+AB21,0))</f>
        <v>N</v>
      </c>
      <c r="AC99" s="357" t="str">
        <f>IF(AC1&gt;'Вводные данные'!$F$7,"N",IFERROR(AC24+AC20+AC21,0))</f>
        <v>N</v>
      </c>
      <c r="AD99" s="357" t="str">
        <f>IF(AD1&gt;'Вводные данные'!$F$7,"N",IFERROR(AD24+AD20+AD21,0))</f>
        <v>N</v>
      </c>
      <c r="AE99" s="357" t="str">
        <f>IF(AE1&gt;'Вводные данные'!$F$7,"N",IFERROR(AE24+AE20+AE21,0))</f>
        <v>N</v>
      </c>
      <c r="AF99" s="357" t="str">
        <f>IF(AF1&gt;'Вводные данные'!$F$7,"N",IFERROR(AF24+AF20+AF21,0))</f>
        <v>N</v>
      </c>
      <c r="AG99" s="357" t="str">
        <f>IF(AG1&gt;'Вводные данные'!$F$7,"N",IFERROR(AG24+AG20+AG21,0))</f>
        <v>N</v>
      </c>
      <c r="AH99" s="357" t="str">
        <f>IF(AH1&gt;'Вводные данные'!$F$7,"N",IFERROR(AH24+AH20+AH21,0))</f>
        <v>N</v>
      </c>
      <c r="AI99" s="357" t="str">
        <f>IF(AI1&gt;'Вводные данные'!$F$7,"N",IFERROR(AI24+AI20+AI21,0))</f>
        <v>N</v>
      </c>
      <c r="AJ99" s="357" t="str">
        <f>IF(AJ1&gt;'Вводные данные'!$F$7,"N",IFERROR(AJ24+AJ20+AJ21,0))</f>
        <v>N</v>
      </c>
      <c r="AK99" s="357" t="str">
        <f>IF(AK1&gt;'Вводные данные'!$F$7,"N",IFERROR(AK24+AK20+AK21,0))</f>
        <v>N</v>
      </c>
      <c r="AL99" s="357" t="str">
        <f>IF(AL1&gt;'Вводные данные'!$F$7,"N",IFERROR(AL24+AL20+AL21,0))</f>
        <v>N</v>
      </c>
      <c r="AM99" s="357" t="str">
        <f>IF(AM1&gt;'Вводные данные'!$F$7,"N",IFERROR(AM24+AM20+AM21,0))</f>
        <v>N</v>
      </c>
      <c r="AN99" s="357" t="str">
        <f>IF(AN1&gt;'Вводные данные'!$F$7,"N",IFERROR(AN24+AN20+AN21,0))</f>
        <v>N</v>
      </c>
      <c r="AO99" s="357" t="str">
        <f>IF(AO1&gt;'Вводные данные'!$F$7,"N",IFERROR(AO24+AO20+AO21,0))</f>
        <v>N</v>
      </c>
      <c r="AP99" s="357" t="str">
        <f>IF(AP1&gt;'Вводные данные'!$F$7,"N",IFERROR(AP24+AP20+AP21,0))</f>
        <v>N</v>
      </c>
      <c r="AQ99" s="357" t="str">
        <f>IF(AQ1&gt;'Вводные данные'!$F$7,"N",IFERROR(AQ24+AQ20+AQ21,0))</f>
        <v>N</v>
      </c>
      <c r="AR99" s="357" t="str">
        <f>IF(AR1&gt;'Вводные данные'!$F$7,"N",IFERROR(AR24+AR20+AR21,0))</f>
        <v>N</v>
      </c>
      <c r="AS99" s="357" t="str">
        <f>IF(AS1&gt;'Вводные данные'!$F$7,"N",IFERROR(AS24+AS20+AS21,0))</f>
        <v>N</v>
      </c>
      <c r="AT99" s="357" t="str">
        <f>IF(AT1&gt;'Вводные данные'!$F$7,"N",IFERROR(AT24+AT20+AT21,0))</f>
        <v>N</v>
      </c>
      <c r="AU99" s="357" t="str">
        <f>IF(AU1&gt;'Вводные данные'!$F$7,"N",IFERROR(AU24+AU20+AU21,0))</f>
        <v>N</v>
      </c>
      <c r="AV99" s="357" t="str">
        <f>IF(AV1&gt;'Вводные данные'!$F$7,"N",IFERROR(AV24+AV20+AV21,0))</f>
        <v>N</v>
      </c>
      <c r="AW99" s="357" t="str">
        <f>IF(AW1&gt;'Вводные данные'!$F$7,"N",IFERROR(AW24+AW20+AW21,0))</f>
        <v>N</v>
      </c>
      <c r="AX99" s="357" t="str">
        <f>IF(AX1&gt;'Вводные данные'!$F$7,"N",IFERROR(AX24+AX20+AX21,0))</f>
        <v>N</v>
      </c>
      <c r="AY99" s="357" t="str">
        <f>IF(AY1&gt;'Вводные данные'!$F$7,"N",IFERROR(AY24+AY20+AY21,0))</f>
        <v>N</v>
      </c>
      <c r="AZ99" s="357" t="str">
        <f>IF(AZ1&gt;'Вводные данные'!$F$7,"N",IFERROR(AZ24+AZ20+AZ21,0))</f>
        <v>N</v>
      </c>
      <c r="BA99" s="357" t="str">
        <f>IF(BA1&gt;'Вводные данные'!$F$7,"N",IFERROR(BA24+BA20+BA21,0))</f>
        <v>N</v>
      </c>
      <c r="BB99" s="357" t="str">
        <f>IF(BB1&gt;'Вводные данные'!$F$7,"N",IFERROR(BB24+BB20+BB21,0))</f>
        <v>N</v>
      </c>
      <c r="BC99" s="357" t="str">
        <f>IF(BC1&gt;'Вводные данные'!$F$7,"N",IFERROR(BC24+BC20+BC21,0))</f>
        <v>N</v>
      </c>
      <c r="BD99" s="357" t="str">
        <f>IF(BD1&gt;'Вводные данные'!$F$7,"N",IFERROR(BD24+BD20+BD21,0))</f>
        <v>N</v>
      </c>
      <c r="BE99" s="357" t="str">
        <f>IF(BE1&gt;'Вводные данные'!$F$7,"N",IFERROR(BE24+BE20+BE21,0))</f>
        <v>N</v>
      </c>
      <c r="BF99" s="357" t="str">
        <f>IF(BF1&gt;'Вводные данные'!$F$7,"N",IFERROR(BF24+BF20+BF21,0))</f>
        <v>N</v>
      </c>
      <c r="BG99" s="357" t="str">
        <f>IF(BG1&gt;'Вводные данные'!$F$7,"N",IFERROR(BG24+BG20+BG21,0))</f>
        <v>N</v>
      </c>
      <c r="BH99" s="357" t="str">
        <f>IF(BH1&gt;'Вводные данные'!$F$7,"N",IFERROR(BH24+BH20+BH21,0))</f>
        <v>N</v>
      </c>
      <c r="BI99" s="357" t="str">
        <f>IF(BI1&gt;'Вводные данные'!$F$7,"N",IFERROR(BI24+BI20+BI21,0))</f>
        <v>N</v>
      </c>
      <c r="BJ99" s="357" t="str">
        <f>IF(BJ1&gt;'Вводные данные'!$F$7,"N",IFERROR(BJ24+BJ20+BJ21,0))</f>
        <v>N</v>
      </c>
      <c r="BK99" s="357" t="str">
        <f>IF(BK1&gt;'Вводные данные'!$F$7,"N",IFERROR(BK24+BK20+BK21,0))</f>
        <v>N</v>
      </c>
      <c r="BL99" s="357" t="str">
        <f>IF(BL1&gt;'Вводные данные'!$F$7,"N",IFERROR(BL24+BL20+BL21,0))</f>
        <v>N</v>
      </c>
      <c r="BM99" s="357" t="str">
        <f>IF(BM1&gt;'Вводные данные'!$F$7,"N",IFERROR(BM24+BM20+BM21,0))</f>
        <v>N</v>
      </c>
      <c r="BN99" s="357" t="str">
        <f>IF(BN1&gt;'Вводные данные'!$F$7,"N",IFERROR(BN24+BN20+BN21,0))</f>
        <v>N</v>
      </c>
      <c r="BO99" s="357" t="str">
        <f>IF(BO1&gt;'Вводные данные'!$F$7,"N",IFERROR(BO24+BO20+BO21,0))</f>
        <v>N</v>
      </c>
      <c r="BP99" s="357" t="str">
        <f>IF(BP1&gt;'Вводные данные'!$F$7,"N",IFERROR(BP24+BP20+BP21,0))</f>
        <v>N</v>
      </c>
      <c r="BQ99" s="357" t="str">
        <f>IF(BQ1&gt;'Вводные данные'!$F$7,"N",IFERROR(BQ24+BQ20+BQ21,0))</f>
        <v>N</v>
      </c>
      <c r="BR99" s="357" t="str">
        <f>IF(BR1&gt;'Вводные данные'!$F$7,"N",IFERROR(BR24+BR20+BR21,0))</f>
        <v>N</v>
      </c>
      <c r="BS99" s="357" t="str">
        <f>IF(BS1&gt;'Вводные данные'!$F$7,"N",IFERROR(BS24+BS20+BS21,0))</f>
        <v>N</v>
      </c>
      <c r="BT99" s="357" t="str">
        <f>IF(BT1&gt;'Вводные данные'!$F$7,"N",IFERROR(BT24+BT20+BT21,0))</f>
        <v>N</v>
      </c>
      <c r="BU99" s="357" t="str">
        <f>IF(BU1&gt;'Вводные данные'!$F$7,"N",IFERROR(BU24+BU20+BU21,0))</f>
        <v>N</v>
      </c>
      <c r="BV99" s="357" t="str">
        <f>IF(BV1&gt;'Вводные данные'!$F$7,"N",IFERROR(BV24+BV20+BV21,0))</f>
        <v>N</v>
      </c>
      <c r="BW99" s="357" t="str">
        <f>IF(BW1&gt;'Вводные данные'!$F$7,"N",IFERROR(BW24+BW20+BW21,0))</f>
        <v>N</v>
      </c>
      <c r="BX99" s="357" t="str">
        <f>IF(BX1&gt;'Вводные данные'!$F$7,"N",IFERROR(BX24+BX20+BX21,0))</f>
        <v>N</v>
      </c>
      <c r="BY99" s="357" t="str">
        <f>IF(BY1&gt;'Вводные данные'!$F$7,"N",IFERROR(BY24+BY20+BY21,0))</f>
        <v>N</v>
      </c>
      <c r="BZ99" s="357" t="str">
        <f>IF(BZ1&gt;'Вводные данные'!$F$7,"N",IFERROR(BZ24+BZ20+BZ21,0))</f>
        <v>N</v>
      </c>
      <c r="CA99" s="357" t="str">
        <f>IF(CA1&gt;'Вводные данные'!$F$7,"N",IFERROR(CA24+CA20+CA21,0))</f>
        <v>N</v>
      </c>
      <c r="CB99" s="357" t="str">
        <f>IF(CB1&gt;'Вводные данные'!$F$7,"N",IFERROR(CB24+CB20+CB21,0))</f>
        <v>N</v>
      </c>
      <c r="CC99" s="357" t="str">
        <f>IF(CC1&gt;'Вводные данные'!$F$7,"N",IFERROR(CC24+CC20+CC21,0))</f>
        <v>N</v>
      </c>
      <c r="CD99" s="357" t="str">
        <f>IF(CD1&gt;'Вводные данные'!$F$7,"N",IFERROR(CD24+CD20+CD21,0))</f>
        <v>N</v>
      </c>
      <c r="CE99" s="357" t="str">
        <f>IF(CE1&gt;'Вводные данные'!$F$7,"N",IFERROR(CE24+CE20+CE21,0))</f>
        <v>N</v>
      </c>
      <c r="CF99" s="357" t="str">
        <f>IF(CF1&gt;'Вводные данные'!$F$7,"N",IFERROR(CF24+CF20+CF21,0))</f>
        <v>N</v>
      </c>
      <c r="CG99" s="357" t="str">
        <f>IF(CG1&gt;'Вводные данные'!$F$7,"N",IFERROR(CG24+CG20+CG21,0))</f>
        <v>N</v>
      </c>
      <c r="CH99" s="357" t="str">
        <f>IF(CH1&gt;'Вводные данные'!$F$7,"N",IFERROR(CH24+CH20+CH21,0))</f>
        <v>N</v>
      </c>
      <c r="CI99" s="357" t="str">
        <f>IF(CI1&gt;'Вводные данные'!$F$7,"N",IFERROR(CI24+CI20+CI21,0))</f>
        <v>N</v>
      </c>
      <c r="CJ99" s="357" t="str">
        <f>IF(CJ1&gt;'Вводные данные'!$F$7,"N",IFERROR(CJ24+CJ20+CJ21,0))</f>
        <v>N</v>
      </c>
      <c r="CK99" s="357" t="str">
        <f>IF(CK1&gt;'Вводные данные'!$F$7,"N",IFERROR(CK24+CK20+CK21,0))</f>
        <v>N</v>
      </c>
      <c r="CL99" s="357" t="str">
        <f>IF(CL1&gt;'Вводные данные'!$F$7,"N",IFERROR(CL24+CL20+CL21,0))</f>
        <v>N</v>
      </c>
      <c r="CM99" s="357" t="str">
        <f>IF(CM1&gt;'Вводные данные'!$F$7,"N",IFERROR(CM24+CM20+CM21,0))</f>
        <v>N</v>
      </c>
      <c r="CN99" s="357" t="str">
        <f>IF(CN1&gt;'Вводные данные'!$F$7,"N",IFERROR(CN24+CN20+CN21,0))</f>
        <v>N</v>
      </c>
      <c r="CO99" s="357" t="str">
        <f>IF(CO1&gt;'Вводные данные'!$F$7,"N",IFERROR(CO24+CO20+CO21,0))</f>
        <v>N</v>
      </c>
      <c r="CP99" s="357" t="str">
        <f>IF(CP1&gt;'Вводные данные'!$F$7,"N",IFERROR(CP24+CP20+CP21,0))</f>
        <v>N</v>
      </c>
      <c r="CQ99" s="357" t="str">
        <f>IF(CQ1&gt;'Вводные данные'!$F$7,"N",IFERROR(CQ24+CQ20+CQ21,0))</f>
        <v>N</v>
      </c>
      <c r="CR99" s="357" t="str">
        <f>IF(CR1&gt;'Вводные данные'!$F$7,"N",IFERROR(CR24+CR20+CR21,0))</f>
        <v>N</v>
      </c>
      <c r="CS99" s="357" t="str">
        <f>IF(CS1&gt;'Вводные данные'!$F$7,"N",IFERROR(CS24+CS20+CS21,0))</f>
        <v>N</v>
      </c>
      <c r="CT99" s="357" t="str">
        <f>IF(CT1&gt;'Вводные данные'!$F$7,"N",IFERROR(CT24+CT20+CT21,0))</f>
        <v>N</v>
      </c>
      <c r="CU99" s="357" t="str">
        <f>IF(CU1&gt;'Вводные данные'!$F$7,"N",IFERROR(CU24+CU20+CU21,0))</f>
        <v>N</v>
      </c>
      <c r="CV99" s="357" t="str">
        <f>IF(CV1&gt;'Вводные данные'!$F$7,"N",IFERROR(CV24+CV20+CV21,0))</f>
        <v>N</v>
      </c>
      <c r="CW99" s="357" t="str">
        <f>IF(CW1&gt;'Вводные данные'!$F$7,"N",IFERROR(CW24+CW20+CW21,0))</f>
        <v>N</v>
      </c>
      <c r="CX99" s="357" t="str">
        <f>IF(CX1&gt;'Вводные данные'!$F$7,"N",IFERROR(CX24+CX20+CX21,0))</f>
        <v>N</v>
      </c>
      <c r="CY99" s="357" t="str">
        <f>IF(CY1&gt;'Вводные данные'!$F$7,"N",IFERROR(CY24+CY20+CY21,0))</f>
        <v>N</v>
      </c>
      <c r="CZ99" s="357" t="str">
        <f>IF(CZ1&gt;'Вводные данные'!$F$7,"N",IFERROR(CZ24+CZ20+CZ21,0))</f>
        <v>N</v>
      </c>
      <c r="DA99" s="357" t="str">
        <f>IF(DA1&gt;'Вводные данные'!$F$7,"N",IFERROR(DA24+DA20+DA21,0))</f>
        <v>N</v>
      </c>
      <c r="DB99" s="357" t="str">
        <f>IF(DB1&gt;'Вводные данные'!$F$7,"N",IFERROR(DB24+DB20+DB21,0))</f>
        <v>N</v>
      </c>
      <c r="DC99" s="357" t="str">
        <f>IF(DC1&gt;'Вводные данные'!$F$7,"N",IFERROR(DC24+DC20+DC21,0))</f>
        <v>N</v>
      </c>
      <c r="DD99" s="357" t="str">
        <f>IF(DD1&gt;'Вводные данные'!$F$7,"N",IFERROR(DD24+DD20+DD21,0))</f>
        <v>N</v>
      </c>
      <c r="DE99" s="357" t="str">
        <f>IF(DE1&gt;'Вводные данные'!$F$7,"N",IFERROR(DE24+DE20+DE21,0))</f>
        <v>N</v>
      </c>
      <c r="DF99" s="357" t="str">
        <f>IF(DF1&gt;'Вводные данные'!$F$7,"N",IFERROR(DF24+DF20+DF21,0))</f>
        <v>N</v>
      </c>
      <c r="DG99" s="357" t="str">
        <f>IF(DG1&gt;'Вводные данные'!$F$7,"N",IFERROR(DG24+DG20+DG21,0))</f>
        <v>N</v>
      </c>
      <c r="DH99" s="357" t="str">
        <f>IF(DH1&gt;'Вводные данные'!$F$7,"N",IFERROR(DH24+DH20+DH21,0))</f>
        <v>N</v>
      </c>
      <c r="DI99" s="357" t="str">
        <f>IF(DI1&gt;'Вводные данные'!$F$7,"N",IFERROR(DI24+DI20+DI21,0))</f>
        <v>N</v>
      </c>
      <c r="DJ99" s="357" t="str">
        <f>IF(DJ1&gt;'Вводные данные'!$F$7,"N",IFERROR(DJ24+DJ20+DJ21,0))</f>
        <v>N</v>
      </c>
      <c r="DK99" s="357" t="str">
        <f>IF(DK1&gt;'Вводные данные'!$F$7,"N",IFERROR(DK24+DK20+DK21,0))</f>
        <v>N</v>
      </c>
      <c r="DL99" s="357" t="str">
        <f>IF(DL1&gt;'Вводные данные'!$F$7,"N",IFERROR(DL24+DL20+DL21,0))</f>
        <v>N</v>
      </c>
      <c r="DM99" s="357" t="str">
        <f>IF(DM1&gt;'Вводные данные'!$F$7,"N",IFERROR(DM24+DM20+DM21,0))</f>
        <v>N</v>
      </c>
      <c r="DN99" s="357" t="str">
        <f>IF(DN1&gt;'Вводные данные'!$F$7,"N",IFERROR(DN24+DN20+DN21,0))</f>
        <v>N</v>
      </c>
      <c r="DO99" s="357" t="str">
        <f>IF(DO1&gt;'Вводные данные'!$F$7,"N",IFERROR(DO24+DO20+DO21,0))</f>
        <v>N</v>
      </c>
      <c r="DP99" s="357" t="str">
        <f>IF(DP1&gt;'Вводные данные'!$F$7,"N",IFERROR(DP24+DP20+DP21,0))</f>
        <v>N</v>
      </c>
      <c r="DQ99" s="357" t="str">
        <f>IF(DQ1&gt;'Вводные данные'!$F$7,"N",IFERROR(DQ24+DQ20+DQ21,0))</f>
        <v>N</v>
      </c>
      <c r="DR99" s="357" t="str">
        <f>IF(DR1&gt;'Вводные данные'!$F$7,"N",IFERROR(DR24+DR20+DR21,0))</f>
        <v>N</v>
      </c>
      <c r="DS99" s="357" t="str">
        <f>IF(DS1&gt;'Вводные данные'!$F$7,"N",IFERROR(DS24+DS20+DS21,0))</f>
        <v>N</v>
      </c>
      <c r="DT99" s="357" t="str">
        <f>IF(DT1&gt;'Вводные данные'!$F$7,"N",IFERROR(DT24+DT20+DT21,0))</f>
        <v>N</v>
      </c>
      <c r="DU99" s="357" t="str">
        <f>IF(DU1&gt;'Вводные данные'!$F$7,"N",IFERROR(DU24+DU20+DU21,0))</f>
        <v>N</v>
      </c>
      <c r="DV99" s="357" t="str">
        <f>IF(DV1&gt;'Вводные данные'!$F$7,"N",IFERROR(DV24+DV20+DV21,0))</f>
        <v>N</v>
      </c>
      <c r="DW99" s="357" t="str">
        <f>IF(DW1&gt;'Вводные данные'!$F$7,"N",IFERROR(DW24+DW20+DW21,0))</f>
        <v>N</v>
      </c>
      <c r="DX99" s="357" t="str">
        <f>IF(DX1&gt;'Вводные данные'!$F$7,"N",IFERROR(DX24+DX20+DX21,0))</f>
        <v>N</v>
      </c>
      <c r="DY99" s="357" t="str">
        <f>IF(DY1&gt;'Вводные данные'!$F$7,"N",IFERROR(DY24+DY20+DY21,0))</f>
        <v>N</v>
      </c>
      <c r="DZ99" s="357" t="str">
        <f>IF(DZ1&gt;'Вводные данные'!$F$7,"N",IFERROR(DZ24+DZ20+DZ21,0))</f>
        <v>N</v>
      </c>
      <c r="EA99" s="357" t="str">
        <f>IF(EA1&gt;'Вводные данные'!$F$7,"N",IFERROR(EA24+EA20+EA21,0))</f>
        <v>N</v>
      </c>
      <c r="EB99" s="357" t="str">
        <f>IF(EB1&gt;'Вводные данные'!$F$7,"N",IFERROR(EB24+EB20+EB21,0))</f>
        <v>N</v>
      </c>
      <c r="EC99" s="357" t="str">
        <f>IF(EC1&gt;'Вводные данные'!$F$7,"N",IFERROR(EC24+EC20+EC21,0))</f>
        <v>N</v>
      </c>
      <c r="ED99" s="357" t="str">
        <f>IF(ED1&gt;'Вводные данные'!$F$7,"N",IFERROR(ED24+ED20+ED21,0))</f>
        <v>N</v>
      </c>
      <c r="EE99" s="357" t="str">
        <f>IF(EE1&gt;'Вводные данные'!$F$7,"N",IFERROR(EE24+EE20+EE21,0))</f>
        <v>N</v>
      </c>
      <c r="EF99" s="357" t="str">
        <f>IF(EF1&gt;'Вводные данные'!$F$7,"N",IFERROR(EF24+EF20+EF21,0))</f>
        <v>N</v>
      </c>
      <c r="EG99" s="357" t="str">
        <f>IF(EG1&gt;'Вводные данные'!$F$7,"N",IFERROR(EG24+EG20+EG21,0))</f>
        <v>N</v>
      </c>
      <c r="EH99" s="357" t="str">
        <f>IF(EH1&gt;'Вводные данные'!$F$7,"N",IFERROR(EH24+EH20+EH21,0))</f>
        <v>N</v>
      </c>
      <c r="EI99" s="357" t="str">
        <f>IF(EI1&gt;'Вводные данные'!$F$7,"N",IFERROR(EI24+EI20+EI21,0))</f>
        <v>N</v>
      </c>
      <c r="EJ99" s="357" t="str">
        <f>IF(EJ1&gt;'Вводные данные'!$F$7,"N",IFERROR(EJ24+EJ20+EJ21,0))</f>
        <v>N</v>
      </c>
      <c r="EK99" s="357" t="str">
        <f>IF(EK1&gt;'Вводные данные'!$F$7,"N",IFERROR(EK24+EK20+EK21,0))</f>
        <v>N</v>
      </c>
      <c r="EL99" s="357" t="str">
        <f>IF(EL1&gt;'Вводные данные'!$F$7,"N",IFERROR(EL24+EL20+EL21,0))</f>
        <v>N</v>
      </c>
      <c r="EM99" s="357" t="str">
        <f>IF(EM1&gt;'Вводные данные'!$F$7,"N",IFERROR(EM24+EM20+EM21,0))</f>
        <v>N</v>
      </c>
      <c r="EN99" s="357" t="str">
        <f>IF(EN1&gt;'Вводные данные'!$F$7,"N",IFERROR(EN24+EN20+EN21,0))</f>
        <v>N</v>
      </c>
      <c r="EO99" s="357" t="str">
        <f>IF(EO1&gt;'Вводные данные'!$F$7,"N",IFERROR(EO24+EO20+EO21,0))</f>
        <v>N</v>
      </c>
      <c r="EP99" s="357" t="str">
        <f>IF(EP1&gt;'Вводные данные'!$F$7,"N",IFERROR(EP24+EP20+EP21,0))</f>
        <v>N</v>
      </c>
      <c r="EQ99" s="357" t="str">
        <f>IF(EQ1&gt;'Вводные данные'!$F$7,"N",IFERROR(EQ24+EQ20+EQ21,0))</f>
        <v>N</v>
      </c>
      <c r="ER99" s="357" t="str">
        <f>IF(ER1&gt;'Вводные данные'!$F$7,"N",IFERROR(ER24+ER20+ER21,0))</f>
        <v>N</v>
      </c>
      <c r="ES99" s="357" t="str">
        <f>IF(ES1&gt;'Вводные данные'!$F$7,"N",IFERROR(ES24+ES20+ES21,0))</f>
        <v>N</v>
      </c>
      <c r="ET99" s="357" t="str">
        <f>IF(ET1&gt;'Вводные данные'!$F$7,"N",IFERROR(ET24+ET20+ET21,0))</f>
        <v>N</v>
      </c>
      <c r="EU99" s="357" t="str">
        <f>IF(EU1&gt;'Вводные данные'!$F$7,"N",IFERROR(EU24+EU20+EU21,0))</f>
        <v>N</v>
      </c>
      <c r="EV99" s="357" t="str">
        <f>IF(EV1&gt;'Вводные данные'!$F$7,"N",IFERROR(EV24+EV20+EV21,0))</f>
        <v>N</v>
      </c>
      <c r="EW99" s="357" t="str">
        <f>IF(EW1&gt;'Вводные данные'!$F$7,"N",IFERROR(EW24+EW20+EW21,0))</f>
        <v>N</v>
      </c>
    </row>
    <row r="100" spans="2:153" s="359" customFormat="1" ht="15" customHeight="1" x14ac:dyDescent="0.25">
      <c r="B100" s="356" t="s">
        <v>337</v>
      </c>
      <c r="C100" s="357">
        <f t="shared" si="16"/>
        <v>390876.80696449673</v>
      </c>
      <c r="D100" s="357">
        <f>IF(D1&gt;'Вводные данные'!$F$7,"N",(SUM(Расчет!D96:EW96)*SUM(Расчет!D98:EW98))/(SUM(Расчет!D96:EW96)-SUM(Расчет!D97:EW97)))</f>
        <v>390876.80696449673</v>
      </c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  <c r="DF100" s="357"/>
      <c r="DG100" s="357"/>
      <c r="DH100" s="357"/>
      <c r="DI100" s="357"/>
      <c r="DJ100" s="357"/>
      <c r="DK100" s="357"/>
      <c r="DL100" s="357"/>
      <c r="DM100" s="357"/>
      <c r="DN100" s="357"/>
      <c r="DO100" s="357"/>
      <c r="DP100" s="357"/>
      <c r="DQ100" s="357"/>
      <c r="DR100" s="357"/>
      <c r="DS100" s="357"/>
      <c r="DT100" s="357"/>
      <c r="DU100" s="357"/>
      <c r="DV100" s="357"/>
      <c r="DW100" s="357"/>
      <c r="DX100" s="357"/>
      <c r="DY100" s="357"/>
      <c r="DZ100" s="357"/>
      <c r="EA100" s="357"/>
      <c r="EB100" s="357"/>
      <c r="EC100" s="357"/>
      <c r="ED100" s="357"/>
      <c r="EE100" s="357"/>
      <c r="EF100" s="357"/>
      <c r="EG100" s="357"/>
      <c r="EH100" s="357"/>
      <c r="EI100" s="357"/>
      <c r="EJ100" s="357"/>
      <c r="EK100" s="357"/>
      <c r="EL100" s="357"/>
      <c r="EM100" s="357"/>
      <c r="EN100" s="357"/>
      <c r="EO100" s="357"/>
      <c r="EP100" s="357"/>
      <c r="EQ100" s="357"/>
      <c r="ER100" s="357"/>
      <c r="ES100" s="357"/>
      <c r="ET100" s="357"/>
      <c r="EU100" s="357"/>
      <c r="EV100" s="357"/>
      <c r="EW100" s="357"/>
    </row>
    <row r="101" spans="2:153" s="359" customFormat="1" ht="15" customHeight="1" x14ac:dyDescent="0.25">
      <c r="B101" s="356" t="s">
        <v>512</v>
      </c>
      <c r="C101" s="357">
        <f>SUM(D101:EW101)+1</f>
        <v>18</v>
      </c>
      <c r="D101" s="357">
        <f>IF(D1&gt;'Вводные данные'!$F$7,"N",IF(D84&gt;$C$63,0,1))</f>
        <v>1</v>
      </c>
      <c r="E101" s="357">
        <f>IF(E1&gt;'Вводные данные'!$F$7,"N",IF(E84&gt;$C$63,0,1))</f>
        <v>1</v>
      </c>
      <c r="F101" s="357">
        <f>IF(F1&gt;'Вводные данные'!$F$7,"N",IF(F84&gt;$C$63,0,1))</f>
        <v>1</v>
      </c>
      <c r="G101" s="357">
        <f>IF(G1&gt;'Вводные данные'!$F$7,"N",IF(G84&gt;$C$63,0,1))</f>
        <v>1</v>
      </c>
      <c r="H101" s="357">
        <f>IF(H1&gt;'Вводные данные'!$F$7,"N",IF(H84&gt;$C$63,0,1))</f>
        <v>1</v>
      </c>
      <c r="I101" s="357">
        <f>IF(I1&gt;'Вводные данные'!$F$7,"N",IF(I84&gt;$C$63,0,1))</f>
        <v>1</v>
      </c>
      <c r="J101" s="357">
        <f>IF(J1&gt;'Вводные данные'!$F$7,"N",IF(J84&gt;$C$63,0,1))</f>
        <v>1</v>
      </c>
      <c r="K101" s="357">
        <f>IF(K1&gt;'Вводные данные'!$F$7,"N",IF(K84&gt;$C$63,0,1))</f>
        <v>1</v>
      </c>
      <c r="L101" s="357">
        <f>IF(L1&gt;'Вводные данные'!$F$7,"N",IF(L84&gt;$C$63,0,1))</f>
        <v>1</v>
      </c>
      <c r="M101" s="357">
        <f>IF(M1&gt;'Вводные данные'!$F$7,"N",IF(M84&gt;$C$63,0,1))</f>
        <v>1</v>
      </c>
      <c r="N101" s="357">
        <f>IF(N1&gt;'Вводные данные'!$F$7,"N",IF(N84&gt;$C$63,0,1))</f>
        <v>1</v>
      </c>
      <c r="O101" s="357">
        <f>IF(O1&gt;'Вводные данные'!$F$7,"N",IF(O84&gt;$C$63,0,1))</f>
        <v>1</v>
      </c>
      <c r="P101" s="357">
        <f>IF(P1&gt;'Вводные данные'!$F$7,"N",IF(P84&gt;$C$63,0,1))</f>
        <v>1</v>
      </c>
      <c r="Q101" s="357">
        <f>IF(Q1&gt;'Вводные данные'!$F$7,"N",IF(Q84&gt;$C$63,0,1))</f>
        <v>1</v>
      </c>
      <c r="R101" s="357">
        <f>IF(R1&gt;'Вводные данные'!$F$7,"N",IF(R84&gt;$C$63,0,1))</f>
        <v>1</v>
      </c>
      <c r="S101" s="357">
        <f>IF(S1&gt;'Вводные данные'!$F$7,"N",IF(S84&gt;$C$63,0,1))</f>
        <v>1</v>
      </c>
      <c r="T101" s="357">
        <f>IF(T1&gt;'Вводные данные'!$F$7,"N",IF(T84&gt;$C$63,0,1))</f>
        <v>1</v>
      </c>
      <c r="U101" s="357">
        <f>IF(U1&gt;'Вводные данные'!$F$7,"N",IF(U84&gt;$C$63,0,1))</f>
        <v>0</v>
      </c>
      <c r="V101" s="357">
        <f>IF(V1&gt;'Вводные данные'!$F$7,"N",IF(V84&gt;$C$63,0,1))</f>
        <v>0</v>
      </c>
      <c r="W101" s="357">
        <f>IF(W1&gt;'Вводные данные'!$F$7,"N",IF(W84&gt;$C$63,0,1))</f>
        <v>0</v>
      </c>
      <c r="X101" s="357" t="str">
        <f>IF(X1&gt;'Вводные данные'!$F$7,"N",IF(X84&gt;$C$63,0,1))</f>
        <v>N</v>
      </c>
      <c r="Y101" s="357" t="str">
        <f>IF(Y1&gt;'Вводные данные'!$F$7,"N",IF(Y84&gt;$C$63,0,1))</f>
        <v>N</v>
      </c>
      <c r="Z101" s="357" t="str">
        <f>IF(Z1&gt;'Вводные данные'!$F$7,"N",IF(Z84&gt;$C$63,0,1))</f>
        <v>N</v>
      </c>
      <c r="AA101" s="357" t="str">
        <f>IF(AA1&gt;'Вводные данные'!$F$7,"N",IF(AA84&gt;$C$63,0,1))</f>
        <v>N</v>
      </c>
      <c r="AB101" s="357" t="str">
        <f>IF(AB1&gt;'Вводные данные'!$F$7,"N",IF(AB84&gt;$C$63,0,1))</f>
        <v>N</v>
      </c>
      <c r="AC101" s="357" t="str">
        <f>IF(AC1&gt;'Вводные данные'!$F$7,"N",IF(AC84&gt;$C$63,0,1))</f>
        <v>N</v>
      </c>
      <c r="AD101" s="357" t="str">
        <f>IF(AD1&gt;'Вводные данные'!$F$7,"N",IF(AD84&gt;$C$63,0,1))</f>
        <v>N</v>
      </c>
      <c r="AE101" s="357" t="str">
        <f>IF(AE1&gt;'Вводные данные'!$F$7,"N",IF(AE84&gt;$C$63,0,1))</f>
        <v>N</v>
      </c>
      <c r="AF101" s="357" t="str">
        <f>IF(AF1&gt;'Вводные данные'!$F$7,"N",IF(AF84&gt;$C$63,0,1))</f>
        <v>N</v>
      </c>
      <c r="AG101" s="357" t="str">
        <f>IF(AG1&gt;'Вводные данные'!$F$7,"N",IF(AG84&gt;$C$63,0,1))</f>
        <v>N</v>
      </c>
      <c r="AH101" s="357" t="str">
        <f>IF(AH1&gt;'Вводные данные'!$F$7,"N",IF(AH84&gt;$C$63,0,1))</f>
        <v>N</v>
      </c>
      <c r="AI101" s="357" t="str">
        <f>IF(AI1&gt;'Вводные данные'!$F$7,"N",IF(AI84&gt;$C$63,0,1))</f>
        <v>N</v>
      </c>
      <c r="AJ101" s="357" t="str">
        <f>IF(AJ1&gt;'Вводные данные'!$F$7,"N",IF(AJ84&gt;$C$63,0,1))</f>
        <v>N</v>
      </c>
      <c r="AK101" s="357" t="str">
        <f>IF(AK1&gt;'Вводные данные'!$F$7,"N",IF(AK84&gt;$C$63,0,1))</f>
        <v>N</v>
      </c>
      <c r="AL101" s="357" t="str">
        <f>IF(AL1&gt;'Вводные данные'!$F$7,"N",IF(AL84&gt;$C$63,0,1))</f>
        <v>N</v>
      </c>
      <c r="AM101" s="357" t="str">
        <f>IF(AM1&gt;'Вводные данные'!$F$7,"N",IF(AM84&gt;$C$63,0,1))</f>
        <v>N</v>
      </c>
      <c r="AN101" s="357" t="str">
        <f>IF(AN1&gt;'Вводные данные'!$F$7,"N",IF(AN84&gt;$C$63,0,1))</f>
        <v>N</v>
      </c>
      <c r="AO101" s="357" t="str">
        <f>IF(AO1&gt;'Вводные данные'!$F$7,"N",IF(AO84&gt;$C$63,0,1))</f>
        <v>N</v>
      </c>
      <c r="AP101" s="357" t="str">
        <f>IF(AP1&gt;'Вводные данные'!$F$7,"N",IF(AP84&gt;$C$63,0,1))</f>
        <v>N</v>
      </c>
      <c r="AQ101" s="357" t="str">
        <f>IF(AQ1&gt;'Вводные данные'!$F$7,"N",IF(AQ84&gt;$C$63,0,1))</f>
        <v>N</v>
      </c>
      <c r="AR101" s="357" t="str">
        <f>IF(AR1&gt;'Вводные данные'!$F$7,"N",IF(AR84&gt;$C$63,0,1))</f>
        <v>N</v>
      </c>
      <c r="AS101" s="357" t="str">
        <f>IF(AS1&gt;'Вводные данные'!$F$7,"N",IF(AS84&gt;$C$63,0,1))</f>
        <v>N</v>
      </c>
      <c r="AT101" s="357" t="str">
        <f>IF(AT1&gt;'Вводные данные'!$F$7,"N",IF(AT84&gt;$C$63,0,1))</f>
        <v>N</v>
      </c>
      <c r="AU101" s="357" t="str">
        <f>IF(AU1&gt;'Вводные данные'!$F$7,"N",IF(AU84&gt;$C$63,0,1))</f>
        <v>N</v>
      </c>
      <c r="AV101" s="357" t="str">
        <f>IF(AV1&gt;'Вводные данные'!$F$7,"N",IF(AV84&gt;$C$63,0,1))</f>
        <v>N</v>
      </c>
      <c r="AW101" s="357" t="str">
        <f>IF(AW1&gt;'Вводные данные'!$F$7,"N",IF(AW84&gt;$C$63,0,1))</f>
        <v>N</v>
      </c>
      <c r="AX101" s="357" t="str">
        <f>IF(AX1&gt;'Вводные данные'!$F$7,"N",IF(AX84&gt;$C$63,0,1))</f>
        <v>N</v>
      </c>
      <c r="AY101" s="357" t="str">
        <f>IF(AY1&gt;'Вводные данные'!$F$7,"N",IF(AY84&gt;$C$63,0,1))</f>
        <v>N</v>
      </c>
      <c r="AZ101" s="357" t="str">
        <f>IF(AZ1&gt;'Вводные данные'!$F$7,"N",IF(AZ84&gt;$C$63,0,1))</f>
        <v>N</v>
      </c>
      <c r="BA101" s="357" t="str">
        <f>IF(BA1&gt;'Вводные данные'!$F$7,"N",IF(BA84&gt;$C$63,0,1))</f>
        <v>N</v>
      </c>
      <c r="BB101" s="357" t="str">
        <f>IF(BB1&gt;'Вводные данные'!$F$7,"N",IF(BB84&gt;$C$63,0,1))</f>
        <v>N</v>
      </c>
      <c r="BC101" s="357" t="str">
        <f>IF(BC1&gt;'Вводные данные'!$F$7,"N",IF(BC84&gt;$C$63,0,1))</f>
        <v>N</v>
      </c>
      <c r="BD101" s="357" t="str">
        <f>IF(BD1&gt;'Вводные данные'!$F$7,"N",IF(BD84&gt;$C$63,0,1))</f>
        <v>N</v>
      </c>
      <c r="BE101" s="357" t="str">
        <f>IF(BE1&gt;'Вводные данные'!$F$7,"N",IF(BE84&gt;$C$63,0,1))</f>
        <v>N</v>
      </c>
      <c r="BF101" s="357" t="str">
        <f>IF(BF1&gt;'Вводные данные'!$F$7,"N",IF(BF84&gt;$C$63,0,1))</f>
        <v>N</v>
      </c>
      <c r="BG101" s="357" t="str">
        <f>IF(BG1&gt;'Вводные данные'!$F$7,"N",IF(BG84&gt;$C$63,0,1))</f>
        <v>N</v>
      </c>
      <c r="BH101" s="357" t="str">
        <f>IF(BH1&gt;'Вводные данные'!$F$7,"N",IF(BH84&gt;$C$63,0,1))</f>
        <v>N</v>
      </c>
      <c r="BI101" s="357" t="str">
        <f>IF(BI1&gt;'Вводные данные'!$F$7,"N",IF(BI84&gt;$C$63,0,1))</f>
        <v>N</v>
      </c>
      <c r="BJ101" s="357" t="str">
        <f>IF(BJ1&gt;'Вводные данные'!$F$7,"N",IF(BJ84&gt;$C$63,0,1))</f>
        <v>N</v>
      </c>
      <c r="BK101" s="357" t="str">
        <f>IF(BK1&gt;'Вводные данные'!$F$7,"N",IF(BK84&gt;$C$63,0,1))</f>
        <v>N</v>
      </c>
      <c r="BL101" s="357" t="str">
        <f>IF(BL1&gt;'Вводные данные'!$F$7,"N",IF(BL84&gt;$C$63,0,1))</f>
        <v>N</v>
      </c>
      <c r="BM101" s="357" t="str">
        <f>IF(BM1&gt;'Вводные данные'!$F$7,"N",IF(BM84&gt;$C$63,0,1))</f>
        <v>N</v>
      </c>
      <c r="BN101" s="357" t="str">
        <f>IF(BN1&gt;'Вводные данные'!$F$7,"N",IF(BN84&gt;$C$63,0,1))</f>
        <v>N</v>
      </c>
      <c r="BO101" s="357" t="str">
        <f>IF(BO1&gt;'Вводные данные'!$F$7,"N",IF(BO84&gt;$C$63,0,1))</f>
        <v>N</v>
      </c>
      <c r="BP101" s="357" t="str">
        <f>IF(BP1&gt;'Вводные данные'!$F$7,"N",IF(BP84&gt;$C$63,0,1))</f>
        <v>N</v>
      </c>
      <c r="BQ101" s="357" t="str">
        <f>IF(BQ1&gt;'Вводные данные'!$F$7,"N",IF(BQ84&gt;$C$63,0,1))</f>
        <v>N</v>
      </c>
      <c r="BR101" s="357" t="str">
        <f>IF(BR1&gt;'Вводные данные'!$F$7,"N",IF(BR84&gt;$C$63,0,1))</f>
        <v>N</v>
      </c>
      <c r="BS101" s="357" t="str">
        <f>IF(BS1&gt;'Вводные данные'!$F$7,"N",IF(BS84&gt;$C$63,0,1))</f>
        <v>N</v>
      </c>
      <c r="BT101" s="357" t="str">
        <f>IF(BT1&gt;'Вводные данные'!$F$7,"N",IF(BT84&gt;$C$63,0,1))</f>
        <v>N</v>
      </c>
      <c r="BU101" s="357" t="str">
        <f>IF(BU1&gt;'Вводные данные'!$F$7,"N",IF(BU84&gt;$C$63,0,1))</f>
        <v>N</v>
      </c>
      <c r="BV101" s="357" t="str">
        <f>IF(BV1&gt;'Вводные данные'!$F$7,"N",IF(BV84&gt;$C$63,0,1))</f>
        <v>N</v>
      </c>
      <c r="BW101" s="357" t="str">
        <f>IF(BW1&gt;'Вводные данные'!$F$7,"N",IF(BW84&gt;$C$63,0,1))</f>
        <v>N</v>
      </c>
      <c r="BX101" s="357" t="str">
        <f>IF(BX1&gt;'Вводные данные'!$F$7,"N",IF(BX84&gt;$C$63,0,1))</f>
        <v>N</v>
      </c>
      <c r="BY101" s="357" t="str">
        <f>IF(BY1&gt;'Вводные данные'!$F$7,"N",IF(BY84&gt;$C$63,0,1))</f>
        <v>N</v>
      </c>
      <c r="BZ101" s="357" t="str">
        <f>IF(BZ1&gt;'Вводные данные'!$F$7,"N",IF(BZ84&gt;$C$63,0,1))</f>
        <v>N</v>
      </c>
      <c r="CA101" s="357" t="str">
        <f>IF(CA1&gt;'Вводные данные'!$F$7,"N",IF(CA84&gt;$C$63,0,1))</f>
        <v>N</v>
      </c>
      <c r="CB101" s="357" t="str">
        <f>IF(CB1&gt;'Вводные данные'!$F$7,"N",IF(CB84&gt;$C$63,0,1))</f>
        <v>N</v>
      </c>
      <c r="CC101" s="357" t="str">
        <f>IF(CC1&gt;'Вводные данные'!$F$7,"N",IF(CC84&gt;$C$63,0,1))</f>
        <v>N</v>
      </c>
      <c r="CD101" s="357" t="str">
        <f>IF(CD1&gt;'Вводные данные'!$F$7,"N",IF(CD84&gt;$C$63,0,1))</f>
        <v>N</v>
      </c>
      <c r="CE101" s="357" t="str">
        <f>IF(CE1&gt;'Вводные данные'!$F$7,"N",IF(CE84&gt;$C$63,0,1))</f>
        <v>N</v>
      </c>
      <c r="CF101" s="357" t="str">
        <f>IF(CF1&gt;'Вводные данные'!$F$7,"N",IF(CF84&gt;$C$63,0,1))</f>
        <v>N</v>
      </c>
      <c r="CG101" s="357" t="str">
        <f>IF(CG1&gt;'Вводные данные'!$F$7,"N",IF(CG84&gt;$C$63,0,1))</f>
        <v>N</v>
      </c>
      <c r="CH101" s="357" t="str">
        <f>IF(CH1&gt;'Вводные данные'!$F$7,"N",IF(CH84&gt;$C$63,0,1))</f>
        <v>N</v>
      </c>
      <c r="CI101" s="357" t="str">
        <f>IF(CI1&gt;'Вводные данные'!$F$7,"N",IF(CI84&gt;$C$63,0,1))</f>
        <v>N</v>
      </c>
      <c r="CJ101" s="357" t="str">
        <f>IF(CJ1&gt;'Вводные данные'!$F$7,"N",IF(CJ84&gt;$C$63,0,1))</f>
        <v>N</v>
      </c>
      <c r="CK101" s="357" t="str">
        <f>IF(CK1&gt;'Вводные данные'!$F$7,"N",IF(CK84&gt;$C$63,0,1))</f>
        <v>N</v>
      </c>
      <c r="CL101" s="357" t="str">
        <f>IF(CL1&gt;'Вводные данные'!$F$7,"N",IF(CL84&gt;$C$63,0,1))</f>
        <v>N</v>
      </c>
      <c r="CM101" s="357" t="str">
        <f>IF(CM1&gt;'Вводные данные'!$F$7,"N",IF(CM84&gt;$C$63,0,1))</f>
        <v>N</v>
      </c>
      <c r="CN101" s="357" t="str">
        <f>IF(CN1&gt;'Вводные данные'!$F$7,"N",IF(CN84&gt;$C$63,0,1))</f>
        <v>N</v>
      </c>
      <c r="CO101" s="357" t="str">
        <f>IF(CO1&gt;'Вводные данные'!$F$7,"N",IF(CO84&gt;$C$63,0,1))</f>
        <v>N</v>
      </c>
      <c r="CP101" s="357" t="str">
        <f>IF(CP1&gt;'Вводные данные'!$F$7,"N",IF(CP84&gt;$C$63,0,1))</f>
        <v>N</v>
      </c>
      <c r="CQ101" s="357" t="str">
        <f>IF(CQ1&gt;'Вводные данные'!$F$7,"N",IF(CQ84&gt;$C$63,0,1))</f>
        <v>N</v>
      </c>
      <c r="CR101" s="357" t="str">
        <f>IF(CR1&gt;'Вводные данные'!$F$7,"N",IF(CR84&gt;$C$63,0,1))</f>
        <v>N</v>
      </c>
      <c r="CS101" s="357" t="str">
        <f>IF(CS1&gt;'Вводные данные'!$F$7,"N",IF(CS84&gt;$C$63,0,1))</f>
        <v>N</v>
      </c>
      <c r="CT101" s="357" t="str">
        <f>IF(CT1&gt;'Вводные данные'!$F$7,"N",IF(CT84&gt;$C$63,0,1))</f>
        <v>N</v>
      </c>
      <c r="CU101" s="357" t="str">
        <f>IF(CU1&gt;'Вводные данные'!$F$7,"N",IF(CU84&gt;$C$63,0,1))</f>
        <v>N</v>
      </c>
      <c r="CV101" s="357" t="str">
        <f>IF(CV1&gt;'Вводные данные'!$F$7,"N",IF(CV84&gt;$C$63,0,1))</f>
        <v>N</v>
      </c>
      <c r="CW101" s="357" t="str">
        <f>IF(CW1&gt;'Вводные данные'!$F$7,"N",IF(CW84&gt;$C$63,0,1))</f>
        <v>N</v>
      </c>
      <c r="CX101" s="357" t="str">
        <f>IF(CX1&gt;'Вводные данные'!$F$7,"N",IF(CX84&gt;$C$63,0,1))</f>
        <v>N</v>
      </c>
      <c r="CY101" s="357" t="str">
        <f>IF(CY1&gt;'Вводные данные'!$F$7,"N",IF(CY84&gt;$C$63,0,1))</f>
        <v>N</v>
      </c>
      <c r="CZ101" s="357" t="str">
        <f>IF(CZ1&gt;'Вводные данные'!$F$7,"N",IF(CZ84&gt;$C$63,0,1))</f>
        <v>N</v>
      </c>
      <c r="DA101" s="357" t="str">
        <f>IF(DA1&gt;'Вводные данные'!$F$7,"N",IF(DA84&gt;$C$63,0,1))</f>
        <v>N</v>
      </c>
      <c r="DB101" s="357" t="str">
        <f>IF(DB1&gt;'Вводные данные'!$F$7,"N",IF(DB84&gt;$C$63,0,1))</f>
        <v>N</v>
      </c>
      <c r="DC101" s="357" t="str">
        <f>IF(DC1&gt;'Вводные данные'!$F$7,"N",IF(DC84&gt;$C$63,0,1))</f>
        <v>N</v>
      </c>
      <c r="DD101" s="357" t="str">
        <f>IF(DD1&gt;'Вводные данные'!$F$7,"N",IF(DD84&gt;$C$63,0,1))</f>
        <v>N</v>
      </c>
      <c r="DE101" s="357" t="str">
        <f>IF(DE1&gt;'Вводные данные'!$F$7,"N",IF(DE84&gt;$C$63,0,1))</f>
        <v>N</v>
      </c>
      <c r="DF101" s="357" t="str">
        <f>IF(DF1&gt;'Вводные данные'!$F$7,"N",IF(DF84&gt;$C$63,0,1))</f>
        <v>N</v>
      </c>
      <c r="DG101" s="357" t="str">
        <f>IF(DG1&gt;'Вводные данные'!$F$7,"N",IF(DG84&gt;$C$63,0,1))</f>
        <v>N</v>
      </c>
      <c r="DH101" s="357" t="str">
        <f>IF(DH1&gt;'Вводные данные'!$F$7,"N",IF(DH84&gt;$C$63,0,1))</f>
        <v>N</v>
      </c>
      <c r="DI101" s="357" t="str">
        <f>IF(DI1&gt;'Вводные данные'!$F$7,"N",IF(DI84&gt;$C$63,0,1))</f>
        <v>N</v>
      </c>
      <c r="DJ101" s="357" t="str">
        <f>IF(DJ1&gt;'Вводные данные'!$F$7,"N",IF(DJ84&gt;$C$63,0,1))</f>
        <v>N</v>
      </c>
      <c r="DK101" s="357" t="str">
        <f>IF(DK1&gt;'Вводные данные'!$F$7,"N",IF(DK84&gt;$C$63,0,1))</f>
        <v>N</v>
      </c>
      <c r="DL101" s="357" t="str">
        <f>IF(DL1&gt;'Вводные данные'!$F$7,"N",IF(DL84&gt;$C$63,0,1))</f>
        <v>N</v>
      </c>
      <c r="DM101" s="357" t="str">
        <f>IF(DM1&gt;'Вводные данные'!$F$7,"N",IF(DM84&gt;$C$63,0,1))</f>
        <v>N</v>
      </c>
      <c r="DN101" s="357" t="str">
        <f>IF(DN1&gt;'Вводные данные'!$F$7,"N",IF(DN84&gt;$C$63,0,1))</f>
        <v>N</v>
      </c>
      <c r="DO101" s="357" t="str">
        <f>IF(DO1&gt;'Вводные данные'!$F$7,"N",IF(DO84&gt;$C$63,0,1))</f>
        <v>N</v>
      </c>
      <c r="DP101" s="357" t="str">
        <f>IF(DP1&gt;'Вводные данные'!$F$7,"N",IF(DP84&gt;$C$63,0,1))</f>
        <v>N</v>
      </c>
      <c r="DQ101" s="357" t="str">
        <f>IF(DQ1&gt;'Вводные данные'!$F$7,"N",IF(DQ84&gt;$C$63,0,1))</f>
        <v>N</v>
      </c>
      <c r="DR101" s="357" t="str">
        <f>IF(DR1&gt;'Вводные данные'!$F$7,"N",IF(DR84&gt;$C$63,0,1))</f>
        <v>N</v>
      </c>
      <c r="DS101" s="357" t="str">
        <f>IF(DS1&gt;'Вводные данные'!$F$7,"N",IF(DS84&gt;$C$63,0,1))</f>
        <v>N</v>
      </c>
      <c r="DT101" s="357" t="str">
        <f>IF(DT1&gt;'Вводные данные'!$F$7,"N",IF(DT84&gt;$C$63,0,1))</f>
        <v>N</v>
      </c>
      <c r="DU101" s="357" t="str">
        <f>IF(DU1&gt;'Вводные данные'!$F$7,"N",IF(DU84&gt;$C$63,0,1))</f>
        <v>N</v>
      </c>
      <c r="DV101" s="357" t="str">
        <f>IF(DV1&gt;'Вводные данные'!$F$7,"N",IF(DV84&gt;$C$63,0,1))</f>
        <v>N</v>
      </c>
      <c r="DW101" s="357" t="str">
        <f>IF(DW1&gt;'Вводные данные'!$F$7,"N",IF(DW84&gt;$C$63,0,1))</f>
        <v>N</v>
      </c>
      <c r="DX101" s="357" t="str">
        <f>IF(DX1&gt;'Вводные данные'!$F$7,"N",IF(DX84&gt;$C$63,0,1))</f>
        <v>N</v>
      </c>
      <c r="DY101" s="357" t="str">
        <f>IF(DY1&gt;'Вводные данные'!$F$7,"N",IF(DY84&gt;$C$63,0,1))</f>
        <v>N</v>
      </c>
      <c r="DZ101" s="357" t="str">
        <f>IF(DZ1&gt;'Вводные данные'!$F$7,"N",IF(DZ84&gt;$C$63,0,1))</f>
        <v>N</v>
      </c>
      <c r="EA101" s="357" t="str">
        <f>IF(EA1&gt;'Вводные данные'!$F$7,"N",IF(EA84&gt;$C$63,0,1))</f>
        <v>N</v>
      </c>
      <c r="EB101" s="357" t="str">
        <f>IF(EB1&gt;'Вводные данные'!$F$7,"N",IF(EB84&gt;$C$63,0,1))</f>
        <v>N</v>
      </c>
      <c r="EC101" s="357" t="str">
        <f>IF(EC1&gt;'Вводные данные'!$F$7,"N",IF(EC84&gt;$C$63,0,1))</f>
        <v>N</v>
      </c>
      <c r="ED101" s="357" t="str">
        <f>IF(ED1&gt;'Вводные данные'!$F$7,"N",IF(ED84&gt;$C$63,0,1))</f>
        <v>N</v>
      </c>
      <c r="EE101" s="357" t="str">
        <f>IF(EE1&gt;'Вводные данные'!$F$7,"N",IF(EE84&gt;$C$63,0,1))</f>
        <v>N</v>
      </c>
      <c r="EF101" s="357" t="str">
        <f>IF(EF1&gt;'Вводные данные'!$F$7,"N",IF(EF84&gt;$C$63,0,1))</f>
        <v>N</v>
      </c>
      <c r="EG101" s="357" t="str">
        <f>IF(EG1&gt;'Вводные данные'!$F$7,"N",IF(EG84&gt;$C$63,0,1))</f>
        <v>N</v>
      </c>
      <c r="EH101" s="357" t="str">
        <f>IF(EH1&gt;'Вводные данные'!$F$7,"N",IF(EH84&gt;$C$63,0,1))</f>
        <v>N</v>
      </c>
      <c r="EI101" s="357" t="str">
        <f>IF(EI1&gt;'Вводные данные'!$F$7,"N",IF(EI84&gt;$C$63,0,1))</f>
        <v>N</v>
      </c>
      <c r="EJ101" s="357" t="str">
        <f>IF(EJ1&gt;'Вводные данные'!$F$7,"N",IF(EJ84&gt;$C$63,0,1))</f>
        <v>N</v>
      </c>
      <c r="EK101" s="357" t="str">
        <f>IF(EK1&gt;'Вводные данные'!$F$7,"N",IF(EK84&gt;$C$63,0,1))</f>
        <v>N</v>
      </c>
      <c r="EL101" s="357" t="str">
        <f>IF(EL1&gt;'Вводные данные'!$F$7,"N",IF(EL84&gt;$C$63,0,1))</f>
        <v>N</v>
      </c>
      <c r="EM101" s="357" t="str">
        <f>IF(EM1&gt;'Вводные данные'!$F$7,"N",IF(EM84&gt;$C$63,0,1))</f>
        <v>N</v>
      </c>
      <c r="EN101" s="357" t="str">
        <f>IF(EN1&gt;'Вводные данные'!$F$7,"N",IF(EN84&gt;$C$63,0,1))</f>
        <v>N</v>
      </c>
      <c r="EO101" s="357" t="str">
        <f>IF(EO1&gt;'Вводные данные'!$F$7,"N",IF(EO84&gt;$C$63,0,1))</f>
        <v>N</v>
      </c>
      <c r="EP101" s="357" t="str">
        <f>IF(EP1&gt;'Вводные данные'!$F$7,"N",IF(EP84&gt;$C$63,0,1))</f>
        <v>N</v>
      </c>
      <c r="EQ101" s="357" t="str">
        <f>IF(EQ1&gt;'Вводные данные'!$F$7,"N",IF(EQ84&gt;$C$63,0,1))</f>
        <v>N</v>
      </c>
      <c r="ER101" s="357" t="str">
        <f>IF(ER1&gt;'Вводные данные'!$F$7,"N",IF(ER84&gt;$C$63,0,1))</f>
        <v>N</v>
      </c>
      <c r="ES101" s="357" t="str">
        <f>IF(ES1&gt;'Вводные данные'!$F$7,"N",IF(ES84&gt;$C$63,0,1))</f>
        <v>N</v>
      </c>
      <c r="ET101" s="357" t="str">
        <f>IF(ET1&gt;'Вводные данные'!$F$7,"N",IF(ET84&gt;$C$63,0,1))</f>
        <v>N</v>
      </c>
      <c r="EU101" s="357" t="str">
        <f>IF(EU1&gt;'Вводные данные'!$F$7,"N",IF(EU84&gt;$C$63,0,1))</f>
        <v>N</v>
      </c>
      <c r="EV101" s="357" t="str">
        <f>IF(EV1&gt;'Вводные данные'!$F$7,"N",IF(EV84&gt;$C$63,0,1))</f>
        <v>N</v>
      </c>
      <c r="EW101" s="357" t="str">
        <f>IF(EW1&gt;'Вводные данные'!$F$7,"N",IF(EW84&gt;$C$63,0,1))</f>
        <v>N</v>
      </c>
    </row>
    <row r="102" spans="2:153" s="359" customFormat="1" ht="15" customHeight="1" x14ac:dyDescent="0.25">
      <c r="B102" s="356" t="s">
        <v>521</v>
      </c>
      <c r="C102" s="357">
        <f>IF(ISERROR(C83/1),0,C83)</f>
        <v>858367.11641254649</v>
      </c>
      <c r="D102" s="357">
        <f>IF(D1&gt;'Вводные данные'!$F$7,"N",IF(ISERROR(D83/1-D71),0,D83-D71))</f>
        <v>-3750</v>
      </c>
      <c r="E102" s="357">
        <f>IF(E1&gt;'Вводные данные'!$F$7,"N",IF(ISERROR(E83/1-E71),0,E83-E71))</f>
        <v>-5750</v>
      </c>
      <c r="F102" s="357">
        <f>IF(F1&gt;'Вводные данные'!$F$7,"N",IF(ISERROR(F83/1-F71),0,F83-F71))</f>
        <v>-29750</v>
      </c>
      <c r="G102" s="357">
        <f>IF(G1&gt;'Вводные данные'!$F$7,"N",IF(ISERROR(G83/1-G71),0,G83-G71))</f>
        <v>-183750</v>
      </c>
      <c r="H102" s="357">
        <f>IF(H1&gt;'Вводные данные'!$F$7,"N",IF(ISERROR(H83/1-H71),0,H83-H71))</f>
        <v>-133750</v>
      </c>
      <c r="I102" s="357">
        <f>IF(I1&gt;'Вводные данные'!$F$7,"N",IF(ISERROR(I83/1-I71),0,I83-I71))</f>
        <v>-85750</v>
      </c>
      <c r="J102" s="357">
        <f>IF(J1&gt;'Вводные данные'!$F$7,"N",IF(ISERROR(J83/1-J71),0,J83-J71))</f>
        <v>-68063.589560250766</v>
      </c>
      <c r="K102" s="357">
        <f>IF(K1&gt;'Вводные данные'!$F$7,"N",IF(ISERROR(K83/1-K71),0,K83-K71))</f>
        <v>-75264.240154642219</v>
      </c>
      <c r="L102" s="357">
        <f>IF(L1&gt;'Вводные данные'!$F$7,"N",IF(ISERROR(L83/1-L71),0,L83-L71))</f>
        <v>31026.010431697225</v>
      </c>
      <c r="M102" s="357">
        <f>IF(M1&gt;'Вводные данные'!$F$7,"N",IF(ISERROR(M83/1-M71),0,M83-M71))</f>
        <v>37316.261018036661</v>
      </c>
      <c r="N102" s="357">
        <f>IF(N1&gt;'Вводные данные'!$F$7,"N",IF(ISERROR(N83/1-N71),0,N83-N71))</f>
        <v>49896.762190715563</v>
      </c>
      <c r="O102" s="357">
        <f>IF(O1&gt;'Вводные данные'!$F$7,"N",IF(ISERROR(O83/1-O71),0,O83-O71))</f>
        <v>68767.513949733882</v>
      </c>
      <c r="P102" s="357">
        <f>IF(P1&gt;'Вводные данные'!$F$7,"N",IF(ISERROR(P83/1-P71),0,P83-P71))</f>
        <v>50138.265708752224</v>
      </c>
      <c r="Q102" s="357">
        <f>IF(Q1&gt;'Вводные данные'!$F$7,"N",IF(ISERROR(Q83/1-Q71),0,Q83-Q71))</f>
        <v>69393.392467770565</v>
      </c>
      <c r="R102" s="357">
        <f>IF(R1&gt;'Вводные данные'!$F$7,"N",IF(ISERROR(R83/1-R71),0,R83-R71))</f>
        <v>88648.519226788892</v>
      </c>
      <c r="S102" s="357">
        <f>IF(S1&gt;'Вводные данные'!$F$7,"N",IF(ISERROR(S83/1-S71),0,S83-S71))</f>
        <v>89032.894226788892</v>
      </c>
      <c r="T102" s="357">
        <f>IF(T1&gt;'Вводные данные'!$F$7,"N",IF(ISERROR(T83/1-T71),0,T83-T71))</f>
        <v>89417.269226788892</v>
      </c>
      <c r="U102" s="357">
        <f>IF(U1&gt;'Вводные данные'!$F$7,"N",IF(ISERROR(U83/1-U71),0,U83-U71))</f>
        <v>89801.644226788892</v>
      </c>
      <c r="V102" s="357">
        <f>IF(V1&gt;'Вводные данные'!$F$7,"N",IF(ISERROR(V83/1-V71),0,V83-V71))</f>
        <v>90186.019226788892</v>
      </c>
      <c r="W102" s="357">
        <f>IF(W1&gt;'Вводные данные'!$F$7,"N",IF(ISERROR(W83/1-W71),0,W83-W71))</f>
        <v>90570.394226788892</v>
      </c>
      <c r="X102" s="357" t="str">
        <f>IF(X1&gt;'Вводные данные'!$F$7,"N",IF(ISERROR(X83/1-X71),0,X83-X71))</f>
        <v>N</v>
      </c>
      <c r="Y102" s="357" t="str">
        <f>IF(Y1&gt;'Вводные данные'!$F$7,"N",IF(ISERROR(Y83/1-Y71),0,Y83-Y71))</f>
        <v>N</v>
      </c>
      <c r="Z102" s="357" t="str">
        <f>IF(Z1&gt;'Вводные данные'!$F$7,"N",IF(ISERROR(Z83/1-Z71),0,Z83-Z71))</f>
        <v>N</v>
      </c>
      <c r="AA102" s="357" t="str">
        <f>IF(AA1&gt;'Вводные данные'!$F$7,"N",IF(ISERROR(AA83/1-AA71),0,AA83-AA71))</f>
        <v>N</v>
      </c>
      <c r="AB102" s="357" t="str">
        <f>IF(AB1&gt;'Вводные данные'!$F$7,"N",IF(ISERROR(AB83/1-AB71),0,AB83-AB71))</f>
        <v>N</v>
      </c>
      <c r="AC102" s="357" t="str">
        <f>IF(AC1&gt;'Вводные данные'!$F$7,"N",IF(ISERROR(AC83/1-AC71),0,AC83-AC71))</f>
        <v>N</v>
      </c>
      <c r="AD102" s="357" t="str">
        <f>IF(AD1&gt;'Вводные данные'!$F$7,"N",IF(ISERROR(AD83/1-AD71),0,AD83-AD71))</f>
        <v>N</v>
      </c>
      <c r="AE102" s="357" t="str">
        <f>IF(AE1&gt;'Вводные данные'!$F$7,"N",IF(ISERROR(AE83/1-AE71),0,AE83-AE71))</f>
        <v>N</v>
      </c>
      <c r="AF102" s="357" t="str">
        <f>IF(AF1&gt;'Вводные данные'!$F$7,"N",IF(ISERROR(AF83/1-AF71),0,AF83-AF71))</f>
        <v>N</v>
      </c>
      <c r="AG102" s="357" t="str">
        <f>IF(AG1&gt;'Вводные данные'!$F$7,"N",IF(ISERROR(AG83/1-AG71),0,AG83-AG71))</f>
        <v>N</v>
      </c>
      <c r="AH102" s="357" t="str">
        <f>IF(AH1&gt;'Вводные данные'!$F$7,"N",IF(ISERROR(AH83/1-AH71),0,AH83-AH71))</f>
        <v>N</v>
      </c>
      <c r="AI102" s="357" t="str">
        <f>IF(AI1&gt;'Вводные данные'!$F$7,"N",IF(ISERROR(AI83/1-AI71),0,AI83-AI71))</f>
        <v>N</v>
      </c>
      <c r="AJ102" s="357" t="str">
        <f>IF(AJ1&gt;'Вводные данные'!$F$7,"N",IF(ISERROR(AJ83/1-AJ71),0,AJ83-AJ71))</f>
        <v>N</v>
      </c>
      <c r="AK102" s="357" t="str">
        <f>IF(AK1&gt;'Вводные данные'!$F$7,"N",IF(ISERROR(AK83/1-AK71),0,AK83-AK71))</f>
        <v>N</v>
      </c>
      <c r="AL102" s="357" t="str">
        <f>IF(AL1&gt;'Вводные данные'!$F$7,"N",IF(ISERROR(AL83/1-AL71),0,AL83-AL71))</f>
        <v>N</v>
      </c>
      <c r="AM102" s="357" t="str">
        <f>IF(AM1&gt;'Вводные данные'!$F$7,"N",IF(ISERROR(AM83/1-AM71),0,AM83-AM71))</f>
        <v>N</v>
      </c>
      <c r="AN102" s="357" t="str">
        <f>IF(AN1&gt;'Вводные данные'!$F$7,"N",IF(ISERROR(AN83/1-AN71),0,AN83-AN71))</f>
        <v>N</v>
      </c>
      <c r="AO102" s="357" t="str">
        <f>IF(AO1&gt;'Вводные данные'!$F$7,"N",IF(ISERROR(AO83/1-AO71),0,AO83-AO71))</f>
        <v>N</v>
      </c>
      <c r="AP102" s="357" t="str">
        <f>IF(AP1&gt;'Вводные данные'!$F$7,"N",IF(ISERROR(AP83/1-AP71),0,AP83-AP71))</f>
        <v>N</v>
      </c>
      <c r="AQ102" s="357" t="str">
        <f>IF(AQ1&gt;'Вводные данные'!$F$7,"N",IF(ISERROR(AQ83/1-AQ71),0,AQ83-AQ71))</f>
        <v>N</v>
      </c>
      <c r="AR102" s="357" t="str">
        <f>IF(AR1&gt;'Вводные данные'!$F$7,"N",IF(ISERROR(AR83/1-AR71),0,AR83-AR71))</f>
        <v>N</v>
      </c>
      <c r="AS102" s="357" t="str">
        <f>IF(AS1&gt;'Вводные данные'!$F$7,"N",IF(ISERROR(AS83/1-AS71),0,AS83-AS71))</f>
        <v>N</v>
      </c>
      <c r="AT102" s="357" t="str">
        <f>IF(AT1&gt;'Вводные данные'!$F$7,"N",IF(ISERROR(AT83/1-AT71),0,AT83-AT71))</f>
        <v>N</v>
      </c>
      <c r="AU102" s="357" t="str">
        <f>IF(AU1&gt;'Вводные данные'!$F$7,"N",IF(ISERROR(AU83/1-AU71),0,AU83-AU71))</f>
        <v>N</v>
      </c>
      <c r="AV102" s="357" t="str">
        <f>IF(AV1&gt;'Вводные данные'!$F$7,"N",IF(ISERROR(AV83/1-AV71),0,AV83-AV71))</f>
        <v>N</v>
      </c>
      <c r="AW102" s="357" t="str">
        <f>IF(AW1&gt;'Вводные данные'!$F$7,"N",IF(ISERROR(AW83/1-AW71),0,AW83-AW71))</f>
        <v>N</v>
      </c>
      <c r="AX102" s="357" t="str">
        <f>IF(AX1&gt;'Вводные данные'!$F$7,"N",IF(ISERROR(AX83/1-AX71),0,AX83-AX71))</f>
        <v>N</v>
      </c>
      <c r="AY102" s="357" t="str">
        <f>IF(AY1&gt;'Вводные данные'!$F$7,"N",IF(ISERROR(AY83/1-AY71),0,AY83-AY71))</f>
        <v>N</v>
      </c>
      <c r="AZ102" s="357" t="str">
        <f>IF(AZ1&gt;'Вводные данные'!$F$7,"N",IF(ISERROR(AZ83/1-AZ71),0,AZ83-AZ71))</f>
        <v>N</v>
      </c>
      <c r="BA102" s="357" t="str">
        <f>IF(BA1&gt;'Вводные данные'!$F$7,"N",IF(ISERROR(BA83/1-BA71),0,BA83-BA71))</f>
        <v>N</v>
      </c>
      <c r="BB102" s="357" t="str">
        <f>IF(BB1&gt;'Вводные данные'!$F$7,"N",IF(ISERROR(BB83/1-BB71),0,BB83-BB71))</f>
        <v>N</v>
      </c>
      <c r="BC102" s="357" t="str">
        <f>IF(BC1&gt;'Вводные данные'!$F$7,"N",IF(ISERROR(BC83/1-BC71),0,BC83-BC71))</f>
        <v>N</v>
      </c>
      <c r="BD102" s="357" t="str">
        <f>IF(BD1&gt;'Вводные данные'!$F$7,"N",IF(ISERROR(BD83/1-BD71),0,BD83-BD71))</f>
        <v>N</v>
      </c>
      <c r="BE102" s="357" t="str">
        <f>IF(BE1&gt;'Вводные данные'!$F$7,"N",IF(ISERROR(BE83/1-BE71),0,BE83-BE71))</f>
        <v>N</v>
      </c>
      <c r="BF102" s="357" t="str">
        <f>IF(BF1&gt;'Вводные данные'!$F$7,"N",IF(ISERROR(BF83/1-BF71),0,BF83-BF71))</f>
        <v>N</v>
      </c>
      <c r="BG102" s="357" t="str">
        <f>IF(BG1&gt;'Вводные данные'!$F$7,"N",IF(ISERROR(BG83/1-BG71),0,BG83-BG71))</f>
        <v>N</v>
      </c>
      <c r="BH102" s="357" t="str">
        <f>IF(BH1&gt;'Вводные данные'!$F$7,"N",IF(ISERROR(BH83/1-BH71),0,BH83-BH71))</f>
        <v>N</v>
      </c>
      <c r="BI102" s="357" t="str">
        <f>IF(BI1&gt;'Вводные данные'!$F$7,"N",IF(ISERROR(BI83/1-BI71),0,BI83-BI71))</f>
        <v>N</v>
      </c>
      <c r="BJ102" s="357" t="str">
        <f>IF(BJ1&gt;'Вводные данные'!$F$7,"N",IF(ISERROR(BJ83/1-BJ71),0,BJ83-BJ71))</f>
        <v>N</v>
      </c>
      <c r="BK102" s="357" t="str">
        <f>IF(BK1&gt;'Вводные данные'!$F$7,"N",IF(ISERROR(BK83/1-BK71),0,BK83-BK71))</f>
        <v>N</v>
      </c>
      <c r="BL102" s="357" t="str">
        <f>IF(BL1&gt;'Вводные данные'!$F$7,"N",IF(ISERROR(BL83/1-BL71),0,BL83-BL71))</f>
        <v>N</v>
      </c>
      <c r="BM102" s="357" t="str">
        <f>IF(BM1&gt;'Вводные данные'!$F$7,"N",IF(ISERROR(BM83/1-BM71),0,BM83-BM71))</f>
        <v>N</v>
      </c>
      <c r="BN102" s="357" t="str">
        <f>IF(BN1&gt;'Вводные данные'!$F$7,"N",IF(ISERROR(BN83/1-BN71),0,BN83-BN71))</f>
        <v>N</v>
      </c>
      <c r="BO102" s="357" t="str">
        <f>IF(BO1&gt;'Вводные данные'!$F$7,"N",IF(ISERROR(BO83/1-BO71),0,BO83-BO71))</f>
        <v>N</v>
      </c>
      <c r="BP102" s="357" t="str">
        <f>IF(BP1&gt;'Вводные данные'!$F$7,"N",IF(ISERROR(BP83/1-BP71),0,BP83-BP71))</f>
        <v>N</v>
      </c>
      <c r="BQ102" s="357" t="str">
        <f>IF(BQ1&gt;'Вводные данные'!$F$7,"N",IF(ISERROR(BQ83/1-BQ71),0,BQ83-BQ71))</f>
        <v>N</v>
      </c>
      <c r="BR102" s="357" t="str">
        <f>IF(BR1&gt;'Вводные данные'!$F$7,"N",IF(ISERROR(BR83/1-BR71),0,BR83-BR71))</f>
        <v>N</v>
      </c>
      <c r="BS102" s="357" t="str">
        <f>IF(BS1&gt;'Вводные данные'!$F$7,"N",IF(ISERROR(BS83/1-BS71),0,BS83-BS71))</f>
        <v>N</v>
      </c>
      <c r="BT102" s="357" t="str">
        <f>IF(BT1&gt;'Вводные данные'!$F$7,"N",IF(ISERROR(BT83/1-BT71),0,BT83-BT71))</f>
        <v>N</v>
      </c>
      <c r="BU102" s="357" t="str">
        <f>IF(BU1&gt;'Вводные данные'!$F$7,"N",IF(ISERROR(BU83/1-BU71),0,BU83-BU71))</f>
        <v>N</v>
      </c>
      <c r="BV102" s="357" t="str">
        <f>IF(BV1&gt;'Вводные данные'!$F$7,"N",IF(ISERROR(BV83/1-BV71),0,BV83-BV71))</f>
        <v>N</v>
      </c>
      <c r="BW102" s="357" t="str">
        <f>IF(BW1&gt;'Вводные данные'!$F$7,"N",IF(ISERROR(BW83/1-BW71),0,BW83-BW71))</f>
        <v>N</v>
      </c>
      <c r="BX102" s="357" t="str">
        <f>IF(BX1&gt;'Вводные данные'!$F$7,"N",IF(ISERROR(BX83/1-BX71),0,BX83-BX71))</f>
        <v>N</v>
      </c>
      <c r="BY102" s="357" t="str">
        <f>IF(BY1&gt;'Вводные данные'!$F$7,"N",IF(ISERROR(BY83/1-BY71),0,BY83-BY71))</f>
        <v>N</v>
      </c>
      <c r="BZ102" s="357" t="str">
        <f>IF(BZ1&gt;'Вводные данные'!$F$7,"N",IF(ISERROR(BZ83/1-BZ71),0,BZ83-BZ71))</f>
        <v>N</v>
      </c>
      <c r="CA102" s="357" t="str">
        <f>IF(CA1&gt;'Вводные данные'!$F$7,"N",IF(ISERROR(CA83/1-CA71),0,CA83-CA71))</f>
        <v>N</v>
      </c>
      <c r="CB102" s="357" t="str">
        <f>IF(CB1&gt;'Вводные данные'!$F$7,"N",IF(ISERROR(CB83/1-CB71),0,CB83-CB71))</f>
        <v>N</v>
      </c>
      <c r="CC102" s="357" t="str">
        <f>IF(CC1&gt;'Вводные данные'!$F$7,"N",IF(ISERROR(CC83/1-CC71),0,CC83-CC71))</f>
        <v>N</v>
      </c>
      <c r="CD102" s="357" t="str">
        <f>IF(CD1&gt;'Вводные данные'!$F$7,"N",IF(ISERROR(CD83/1-CD71),0,CD83-CD71))</f>
        <v>N</v>
      </c>
      <c r="CE102" s="357" t="str">
        <f>IF(CE1&gt;'Вводные данные'!$F$7,"N",IF(ISERROR(CE83/1-CE71),0,CE83-CE71))</f>
        <v>N</v>
      </c>
      <c r="CF102" s="357" t="str">
        <f>IF(CF1&gt;'Вводные данные'!$F$7,"N",IF(ISERROR(CF83/1-CF71),0,CF83-CF71))</f>
        <v>N</v>
      </c>
      <c r="CG102" s="357" t="str">
        <f>IF(CG1&gt;'Вводные данные'!$F$7,"N",IF(ISERROR(CG83/1-CG71),0,CG83-CG71))</f>
        <v>N</v>
      </c>
      <c r="CH102" s="357" t="str">
        <f>IF(CH1&gt;'Вводные данные'!$F$7,"N",IF(ISERROR(CH83/1-CH71),0,CH83-CH71))</f>
        <v>N</v>
      </c>
      <c r="CI102" s="357" t="str">
        <f>IF(CI1&gt;'Вводные данные'!$F$7,"N",IF(ISERROR(CI83/1-CI71),0,CI83-CI71))</f>
        <v>N</v>
      </c>
      <c r="CJ102" s="357" t="str">
        <f>IF(CJ1&gt;'Вводные данные'!$F$7,"N",IF(ISERROR(CJ83/1-CJ71),0,CJ83-CJ71))</f>
        <v>N</v>
      </c>
      <c r="CK102" s="357" t="str">
        <f>IF(CK1&gt;'Вводные данные'!$F$7,"N",IF(ISERROR(CK83/1-CK71),0,CK83-CK71))</f>
        <v>N</v>
      </c>
      <c r="CL102" s="357" t="str">
        <f>IF(CL1&gt;'Вводные данные'!$F$7,"N",IF(ISERROR(CL83/1-CL71),0,CL83-CL71))</f>
        <v>N</v>
      </c>
      <c r="CM102" s="357" t="str">
        <f>IF(CM1&gt;'Вводные данные'!$F$7,"N",IF(ISERROR(CM83/1-CM71),0,CM83-CM71))</f>
        <v>N</v>
      </c>
      <c r="CN102" s="357" t="str">
        <f>IF(CN1&gt;'Вводные данные'!$F$7,"N",IF(ISERROR(CN83/1-CN71),0,CN83-CN71))</f>
        <v>N</v>
      </c>
      <c r="CO102" s="357" t="str">
        <f>IF(CO1&gt;'Вводные данные'!$F$7,"N",IF(ISERROR(CO83/1-CO71),0,CO83-CO71))</f>
        <v>N</v>
      </c>
      <c r="CP102" s="357" t="str">
        <f>IF(CP1&gt;'Вводные данные'!$F$7,"N",IF(ISERROR(CP83/1-CP71),0,CP83-CP71))</f>
        <v>N</v>
      </c>
      <c r="CQ102" s="357" t="str">
        <f>IF(CQ1&gt;'Вводные данные'!$F$7,"N",IF(ISERROR(CQ83/1-CQ71),0,CQ83-CQ71))</f>
        <v>N</v>
      </c>
      <c r="CR102" s="357" t="str">
        <f>IF(CR1&gt;'Вводные данные'!$F$7,"N",IF(ISERROR(CR83/1-CR71),0,CR83-CR71))</f>
        <v>N</v>
      </c>
      <c r="CS102" s="357" t="str">
        <f>IF(CS1&gt;'Вводные данные'!$F$7,"N",IF(ISERROR(CS83/1-CS71),0,CS83-CS71))</f>
        <v>N</v>
      </c>
      <c r="CT102" s="357" t="str">
        <f>IF(CT1&gt;'Вводные данные'!$F$7,"N",IF(ISERROR(CT83/1-CT71),0,CT83-CT71))</f>
        <v>N</v>
      </c>
      <c r="CU102" s="357" t="str">
        <f>IF(CU1&gt;'Вводные данные'!$F$7,"N",IF(ISERROR(CU83/1-CU71),0,CU83-CU71))</f>
        <v>N</v>
      </c>
      <c r="CV102" s="357" t="str">
        <f>IF(CV1&gt;'Вводные данные'!$F$7,"N",IF(ISERROR(CV83/1-CV71),0,CV83-CV71))</f>
        <v>N</v>
      </c>
      <c r="CW102" s="357" t="str">
        <f>IF(CW1&gt;'Вводные данные'!$F$7,"N",IF(ISERROR(CW83/1-CW71),0,CW83-CW71))</f>
        <v>N</v>
      </c>
      <c r="CX102" s="357" t="str">
        <f>IF(CX1&gt;'Вводные данные'!$F$7,"N",IF(ISERROR(CX83/1-CX71),0,CX83-CX71))</f>
        <v>N</v>
      </c>
      <c r="CY102" s="357" t="str">
        <f>IF(CY1&gt;'Вводные данные'!$F$7,"N",IF(ISERROR(CY83/1-CY71),0,CY83-CY71))</f>
        <v>N</v>
      </c>
      <c r="CZ102" s="357" t="str">
        <f>IF(CZ1&gt;'Вводные данные'!$F$7,"N",IF(ISERROR(CZ83/1-CZ71),0,CZ83-CZ71))</f>
        <v>N</v>
      </c>
      <c r="DA102" s="357" t="str">
        <f>IF(DA1&gt;'Вводные данные'!$F$7,"N",IF(ISERROR(DA83/1-DA71),0,DA83-DA71))</f>
        <v>N</v>
      </c>
      <c r="DB102" s="357" t="str">
        <f>IF(DB1&gt;'Вводные данные'!$F$7,"N",IF(ISERROR(DB83/1-DB71),0,DB83-DB71))</f>
        <v>N</v>
      </c>
      <c r="DC102" s="357" t="str">
        <f>IF(DC1&gt;'Вводные данные'!$F$7,"N",IF(ISERROR(DC83/1-DC71),0,DC83-DC71))</f>
        <v>N</v>
      </c>
      <c r="DD102" s="357" t="str">
        <f>IF(DD1&gt;'Вводные данные'!$F$7,"N",IF(ISERROR(DD83/1-DD71),0,DD83-DD71))</f>
        <v>N</v>
      </c>
      <c r="DE102" s="357" t="str">
        <f>IF(DE1&gt;'Вводные данные'!$F$7,"N",IF(ISERROR(DE83/1-DE71),0,DE83-DE71))</f>
        <v>N</v>
      </c>
      <c r="DF102" s="357" t="str">
        <f>IF(DF1&gt;'Вводные данные'!$F$7,"N",IF(ISERROR(DF83/1-DF71),0,DF83-DF71))</f>
        <v>N</v>
      </c>
      <c r="DG102" s="357" t="str">
        <f>IF(DG1&gt;'Вводные данные'!$F$7,"N",IF(ISERROR(DG83/1-DG71),0,DG83-DG71))</f>
        <v>N</v>
      </c>
      <c r="DH102" s="357" t="str">
        <f>IF(DH1&gt;'Вводные данные'!$F$7,"N",IF(ISERROR(DH83/1-DH71),0,DH83-DH71))</f>
        <v>N</v>
      </c>
      <c r="DI102" s="357" t="str">
        <f>IF(DI1&gt;'Вводные данные'!$F$7,"N",IF(ISERROR(DI83/1-DI71),0,DI83-DI71))</f>
        <v>N</v>
      </c>
      <c r="DJ102" s="357" t="str">
        <f>IF(DJ1&gt;'Вводные данные'!$F$7,"N",IF(ISERROR(DJ83/1-DJ71),0,DJ83-DJ71))</f>
        <v>N</v>
      </c>
      <c r="DK102" s="357" t="str">
        <f>IF(DK1&gt;'Вводные данные'!$F$7,"N",IF(ISERROR(DK83/1-DK71),0,DK83-DK71))</f>
        <v>N</v>
      </c>
      <c r="DL102" s="357" t="str">
        <f>IF(DL1&gt;'Вводные данные'!$F$7,"N",IF(ISERROR(DL83/1-DL71),0,DL83-DL71))</f>
        <v>N</v>
      </c>
      <c r="DM102" s="357" t="str">
        <f>IF(DM1&gt;'Вводные данные'!$F$7,"N",IF(ISERROR(DM83/1-DM71),0,DM83-DM71))</f>
        <v>N</v>
      </c>
      <c r="DN102" s="357" t="str">
        <f>IF(DN1&gt;'Вводные данные'!$F$7,"N",IF(ISERROR(DN83/1-DN71),0,DN83-DN71))</f>
        <v>N</v>
      </c>
      <c r="DO102" s="357" t="str">
        <f>IF(DO1&gt;'Вводные данные'!$F$7,"N",IF(ISERROR(DO83/1-DO71),0,DO83-DO71))</f>
        <v>N</v>
      </c>
      <c r="DP102" s="357" t="str">
        <f>IF(DP1&gt;'Вводные данные'!$F$7,"N",IF(ISERROR(DP83/1-DP71),0,DP83-DP71))</f>
        <v>N</v>
      </c>
      <c r="DQ102" s="357" t="str">
        <f>IF(DQ1&gt;'Вводные данные'!$F$7,"N",IF(ISERROR(DQ83/1-DQ71),0,DQ83-DQ71))</f>
        <v>N</v>
      </c>
      <c r="DR102" s="357" t="str">
        <f>IF(DR1&gt;'Вводные данные'!$F$7,"N",IF(ISERROR(DR83/1-DR71),0,DR83-DR71))</f>
        <v>N</v>
      </c>
      <c r="DS102" s="357" t="str">
        <f>IF(DS1&gt;'Вводные данные'!$F$7,"N",IF(ISERROR(DS83/1-DS71),0,DS83-DS71))</f>
        <v>N</v>
      </c>
      <c r="DT102" s="357" t="str">
        <f>IF(DT1&gt;'Вводные данные'!$F$7,"N",IF(ISERROR(DT83/1-DT71),0,DT83-DT71))</f>
        <v>N</v>
      </c>
      <c r="DU102" s="357" t="str">
        <f>IF(DU1&gt;'Вводные данные'!$F$7,"N",IF(ISERROR(DU83/1-DU71),0,DU83-DU71))</f>
        <v>N</v>
      </c>
      <c r="DV102" s="357" t="str">
        <f>IF(DV1&gt;'Вводные данные'!$F$7,"N",IF(ISERROR(DV83/1-DV71),0,DV83-DV71))</f>
        <v>N</v>
      </c>
      <c r="DW102" s="357" t="str">
        <f>IF(DW1&gt;'Вводные данные'!$F$7,"N",IF(ISERROR(DW83/1-DW71),0,DW83-DW71))</f>
        <v>N</v>
      </c>
      <c r="DX102" s="357" t="str">
        <f>IF(DX1&gt;'Вводные данные'!$F$7,"N",IF(ISERROR(DX83/1-DX71),0,DX83-DX71))</f>
        <v>N</v>
      </c>
      <c r="DY102" s="357" t="str">
        <f>IF(DY1&gt;'Вводные данные'!$F$7,"N",IF(ISERROR(DY83/1-DY71),0,DY83-DY71))</f>
        <v>N</v>
      </c>
      <c r="DZ102" s="357" t="str">
        <f>IF(DZ1&gt;'Вводные данные'!$F$7,"N",IF(ISERROR(DZ83/1-DZ71),0,DZ83-DZ71))</f>
        <v>N</v>
      </c>
      <c r="EA102" s="357" t="str">
        <f>IF(EA1&gt;'Вводные данные'!$F$7,"N",IF(ISERROR(EA83/1-EA71),0,EA83-EA71))</f>
        <v>N</v>
      </c>
      <c r="EB102" s="357" t="str">
        <f>IF(EB1&gt;'Вводные данные'!$F$7,"N",IF(ISERROR(EB83/1-EB71),0,EB83-EB71))</f>
        <v>N</v>
      </c>
      <c r="EC102" s="357" t="str">
        <f>IF(EC1&gt;'Вводные данные'!$F$7,"N",IF(ISERROR(EC83/1-EC71),0,EC83-EC71))</f>
        <v>N</v>
      </c>
      <c r="ED102" s="357" t="str">
        <f>IF(ED1&gt;'Вводные данные'!$F$7,"N",IF(ISERROR(ED83/1-ED71),0,ED83-ED71))</f>
        <v>N</v>
      </c>
      <c r="EE102" s="357" t="str">
        <f>IF(EE1&gt;'Вводные данные'!$F$7,"N",IF(ISERROR(EE83/1-EE71),0,EE83-EE71))</f>
        <v>N</v>
      </c>
      <c r="EF102" s="357" t="str">
        <f>IF(EF1&gt;'Вводные данные'!$F$7,"N",IF(ISERROR(EF83/1-EF71),0,EF83-EF71))</f>
        <v>N</v>
      </c>
      <c r="EG102" s="357" t="str">
        <f>IF(EG1&gt;'Вводные данные'!$F$7,"N",IF(ISERROR(EG83/1-EG71),0,EG83-EG71))</f>
        <v>N</v>
      </c>
      <c r="EH102" s="357" t="str">
        <f>IF(EH1&gt;'Вводные данные'!$F$7,"N",IF(ISERROR(EH83/1-EH71),0,EH83-EH71))</f>
        <v>N</v>
      </c>
      <c r="EI102" s="357" t="str">
        <f>IF(EI1&gt;'Вводные данные'!$F$7,"N",IF(ISERROR(EI83/1-EI71),0,EI83-EI71))</f>
        <v>N</v>
      </c>
      <c r="EJ102" s="357" t="str">
        <f>IF(EJ1&gt;'Вводные данные'!$F$7,"N",IF(ISERROR(EJ83/1-EJ71),0,EJ83-EJ71))</f>
        <v>N</v>
      </c>
      <c r="EK102" s="357" t="str">
        <f>IF(EK1&gt;'Вводные данные'!$F$7,"N",IF(ISERROR(EK83/1-EK71),0,EK83-EK71))</f>
        <v>N</v>
      </c>
      <c r="EL102" s="357" t="str">
        <f>IF(EL1&gt;'Вводные данные'!$F$7,"N",IF(ISERROR(EL83/1-EL71),0,EL83-EL71))</f>
        <v>N</v>
      </c>
      <c r="EM102" s="357" t="str">
        <f>IF(EM1&gt;'Вводные данные'!$F$7,"N",IF(ISERROR(EM83/1-EM71),0,EM83-EM71))</f>
        <v>N</v>
      </c>
      <c r="EN102" s="357" t="str">
        <f>IF(EN1&gt;'Вводные данные'!$F$7,"N",IF(ISERROR(EN83/1-EN71),0,EN83-EN71))</f>
        <v>N</v>
      </c>
      <c r="EO102" s="357" t="str">
        <f>IF(EO1&gt;'Вводные данные'!$F$7,"N",IF(ISERROR(EO83/1-EO71),0,EO83-EO71))</f>
        <v>N</v>
      </c>
      <c r="EP102" s="357" t="str">
        <f>IF(EP1&gt;'Вводные данные'!$F$7,"N",IF(ISERROR(EP83/1-EP71),0,EP83-EP71))</f>
        <v>N</v>
      </c>
      <c r="EQ102" s="357" t="str">
        <f>IF(EQ1&gt;'Вводные данные'!$F$7,"N",IF(ISERROR(EQ83/1-EQ71),0,EQ83-EQ71))</f>
        <v>N</v>
      </c>
      <c r="ER102" s="357" t="str">
        <f>IF(ER1&gt;'Вводные данные'!$F$7,"N",IF(ISERROR(ER83/1-ER71),0,ER83-ER71))</f>
        <v>N</v>
      </c>
      <c r="ES102" s="357" t="str">
        <f>IF(ES1&gt;'Вводные данные'!$F$7,"N",IF(ISERROR(ES83/1-ES71),0,ES83-ES71))</f>
        <v>N</v>
      </c>
      <c r="ET102" s="357" t="str">
        <f>IF(ET1&gt;'Вводные данные'!$F$7,"N",IF(ISERROR(ET83/1-ET71),0,ET83-ET71))</f>
        <v>N</v>
      </c>
      <c r="EU102" s="357" t="str">
        <f>IF(EU1&gt;'Вводные данные'!$F$7,"N",IF(ISERROR(EU83/1-EU71),0,EU83-EU71))</f>
        <v>N</v>
      </c>
      <c r="EV102" s="357" t="str">
        <f>IF(EV1&gt;'Вводные данные'!$F$7,"N",IF(ISERROR(EV83/1-EV71),0,EV83-EV71))</f>
        <v>N</v>
      </c>
      <c r="EW102" s="357" t="str">
        <f>IF(EW1&gt;'Вводные данные'!$F$7,"N",IF(ISERROR(EW83/1-EW71),0,EW83-EW71))</f>
        <v>N</v>
      </c>
    </row>
    <row r="103" spans="2:153" s="359" customFormat="1" ht="15" customHeight="1" x14ac:dyDescent="0.25">
      <c r="B103" s="356" t="s">
        <v>490</v>
      </c>
      <c r="C103" s="357">
        <f>SUM(D103:EW103)</f>
        <v>34213.897918293937</v>
      </c>
      <c r="D103" s="357">
        <f>IF(D1&gt;'Вводные данные'!$F$7,"N",IF(ISERROR((D83-D81)/(1+'Вводные данные'!$F$9/'Вводные данные'!$C$6)^(Расчет!D1-1)),0,(D83-D81)/(1+'Вводные данные'!$F$9/'Вводные данные'!$C$6)^(Расчет!D1-1)))</f>
        <v>-3750</v>
      </c>
      <c r="E103" s="357">
        <f>IF(E1&gt;'Вводные данные'!$F$7,"N",IF(ISERROR((E83-E81)/(1+'Вводные данные'!$F$9/'Вводные данные'!$C$6)^(Расчет!E1-1)),0,(E83-E81)/(1+'Вводные данные'!$F$9/'Вводные данные'!$C$6)^(Расчет!E1-1)))</f>
        <v>-5424.5283018867922</v>
      </c>
      <c r="F103" s="357">
        <f>IF(F1&gt;'Вводные данные'!$F$7,"N",IF(ISERROR((F83-F81)/(1+'Вводные данные'!$F$9/'Вводные данные'!$C$6)^(Расчет!F1-1)),0,(F83-F81)/(1+'Вводные данные'!$F$9/'Вводные данные'!$C$6)^(Расчет!F1-1)))</f>
        <v>-26477.394090423633</v>
      </c>
      <c r="G103" s="357">
        <f>IF(G1&gt;'Вводные данные'!$F$7,"N",IF(ISERROR((G83-G81)/(1+'Вводные данные'!$F$9/'Вводные данные'!$C$6)^(Расчет!G1-1)),0,(G83-G81)/(1+'Вводные данные'!$F$9/'Вводные данные'!$C$6)^(Расчет!G1-1)))</f>
        <v>-154280.04325718543</v>
      </c>
      <c r="H103" s="357">
        <f>IF(H1&gt;'Вводные данные'!$F$7,"N",IF(ISERROR((H83-H81)/(1+'Вводные данные'!$F$9/'Вводные данные'!$C$6)^(Расчет!H1-1)),0,(H83-H81)/(1+'Вводные данные'!$F$9/'Вводные данные'!$C$6)^(Расчет!H1-1)))</f>
        <v>-105942.52745808523</v>
      </c>
      <c r="I103" s="357">
        <f>IF(I1&gt;'Вводные данные'!$F$7,"N",IF(ISERROR((I83-I81)/(1+'Вводные данные'!$F$9/'Вводные данные'!$C$6)^(Расчет!I1-1)),0,(I83-I81)/(1+'Вводные данные'!$F$9/'Вводные данные'!$C$6)^(Расчет!I1-1)))</f>
        <v>-64077.388323264378</v>
      </c>
      <c r="J103" s="357">
        <f>IF(J1&gt;'Вводные данные'!$F$7,"N",IF(ISERROR((J83-J81)/(1+'Вводные данные'!$F$9/'Вводные данные'!$C$6)^(Расчет!J1-1)),0,(J83-J81)/(1+'Вводные данные'!$F$9/'Вводные данные'!$C$6)^(Расчет!J1-1)))</f>
        <v>-47982.144880658692</v>
      </c>
      <c r="K103" s="357">
        <f>IF(K1&gt;'Вводные данные'!$F$7,"N",IF(ISERROR((K83-K81)/(1+'Вводные данные'!$F$9/'Вводные данные'!$C$6)^(Расчет!K1-1)),0,(K83-K81)/(1+'Вводные данные'!$F$9/'Вводные данные'!$C$6)^(Расчет!K1-1)))</f>
        <v>-50055.018316224676</v>
      </c>
      <c r="L103" s="357">
        <f>IF(L1&gt;'Вводные данные'!$F$7,"N",IF(ISERROR((L83-L81)/(1+'Вводные данные'!$F$9/'Вводные данные'!$C$6)^(Расчет!L1-1)),0,(L83-L81)/(1+'Вводные данные'!$F$9/'Вводные данные'!$C$6)^(Расчет!L1-1)))</f>
        <v>19466.102778227403</v>
      </c>
      <c r="M103" s="357">
        <f>IF(M1&gt;'Вводные данные'!$F$7,"N",IF(ISERROR((M83-M81)/(1+'Вводные данные'!$F$9/'Вводные данные'!$C$6)^(Расчет!M1-1)),0,(M83-M81)/(1+'Вводные данные'!$F$9/'Вводные данные'!$C$6)^(Расчет!M1-1)))</f>
        <v>22087.437561261268</v>
      </c>
      <c r="N103" s="357">
        <f>IF(N1&gt;'Вводные данные'!$F$7,"N",IF(ISERROR((N83-N81)/(1+'Вводные данные'!$F$9/'Вводные данные'!$C$6)^(Расчет!N1-1)),0,(N83-N81)/(1+'Вводные данные'!$F$9/'Вводные данные'!$C$6)^(Расчет!N1-1)))</f>
        <v>27862.091392271304</v>
      </c>
      <c r="O103" s="357">
        <f>IF(O1&gt;'Вводные данные'!$F$7,"N",IF(ISERROR((O83-O81)/(1+'Вводные данные'!$F$9/'Вводные данные'!$C$6)^(Расчет!O1-1)),0,(O83-O81)/(1+'Вводные данные'!$F$9/'Вводные данные'!$C$6)^(Расчет!O1-1)))</f>
        <v>36225.868500914061</v>
      </c>
      <c r="P103" s="357">
        <f>IF(P1&gt;'Вводные данные'!$F$7,"N",IF(ISERROR((P83-P81)/(1+'Вводные данные'!$F$9/'Вводные данные'!$C$6)^(Расчет!P1-1)),0,(P83-P81)/(1+'Вводные данные'!$F$9/'Вводные данные'!$C$6)^(Расчет!P1-1)))</f>
        <v>43553.533134270656</v>
      </c>
      <c r="Q103" s="357">
        <f>IF(Q1&gt;'Вводные данные'!$F$7,"N",IF(ISERROR((Q83-Q81)/(1+'Вводные данные'!$F$9/'Вводные данные'!$C$6)^(Расчет!Q1-1)),0,(Q83-Q81)/(1+'Вводные данные'!$F$9/'Вводные данные'!$C$6)^(Расчет!Q1-1)))</f>
        <v>50115.79360876837</v>
      </c>
      <c r="R103" s="357">
        <f>IF(R1&gt;'Вводные данные'!$F$7,"N",IF(ISERROR((R83-R81)/(1+'Вводные данные'!$F$9/'Вводные данные'!$C$6)^(Расчет!R1-1)),0,(R83-R81)/(1+'Вводные данные'!$F$9/'Вводные данные'!$C$6)^(Расчет!R1-1)))</f>
        <v>55795.611709076438</v>
      </c>
      <c r="S103" s="357">
        <f>IF(S1&gt;'Вводные данные'!$F$7,"N",IF(ISERROR((S83-S81)/(1+'Вводные данные'!$F$9/'Вводные данные'!$C$6)^(Расчет!S1-1)),0,(S83-S81)/(1+'Вводные данные'!$F$9/'Вводные данные'!$C$6)^(Расчет!S1-1)))</f>
        <v>52797.755794584773</v>
      </c>
      <c r="T103" s="357">
        <f>IF(T1&gt;'Вводные данные'!$F$7,"N",IF(ISERROR((T83-T81)/(1+'Вводные данные'!$F$9/'Вводные данные'!$C$6)^(Расчет!T1-1)),0,(T83-T81)/(1+'Вводные данные'!$F$9/'Вводные данные'!$C$6)^(Расчет!T1-1)))</f>
        <v>49960.511370099062</v>
      </c>
      <c r="U103" s="357">
        <f>IF(U1&gt;'Вводные данные'!$F$7,"N",IF(ISERROR((U83-U81)/(1+'Вводные данные'!$F$9/'Вводные данные'!$C$6)^(Расчет!U1-1)),0,(U83-U81)/(1+'Вводные данные'!$F$9/'Вводные данные'!$C$6)^(Расчет!U1-1)))</f>
        <v>47275.301094718074</v>
      </c>
      <c r="V103" s="357">
        <f>IF(V1&gt;'Вводные данные'!$F$7,"N",IF(ISERROR((V83-V81)/(1+'Вводные данные'!$F$9/'Вводные данные'!$C$6)^(Расчет!V1-1)),0,(V83-V81)/(1+'Вводные данные'!$F$9/'Вводные данные'!$C$6)^(Расчет!V1-1)))</f>
        <v>44734.004050109696</v>
      </c>
      <c r="W103" s="357">
        <f>IF(W1&gt;'Вводные данные'!$F$7,"N",IF(ISERROR((W83-W81)/(1+'Вводные данные'!$F$9/'Вводные данные'!$C$6)^(Расчет!W1-1)),0,(W83-W81)/(1+'Вводные данные'!$F$9/'Вводные данные'!$C$6)^(Расчет!W1-1)))</f>
        <v>42328.931551721675</v>
      </c>
      <c r="X103" s="357" t="str">
        <f>IF(X1&gt;'Вводные данные'!$F$7,"N",IF(ISERROR((X83-X81)/(1+'Вводные данные'!$F$9/'Вводные данные'!$C$6)^(Расчет!X1-1)),0,(X83-X81)/(1+'Вводные данные'!$F$9/'Вводные данные'!$C$6)^(Расчет!X1-1)))</f>
        <v>N</v>
      </c>
      <c r="Y103" s="357" t="str">
        <f>IF(Y1&gt;'Вводные данные'!$F$7,"N",IF(ISERROR((Y83-Y81)/(1+'Вводные данные'!$F$9/'Вводные данные'!$C$6)^(Расчет!Y1-1)),0,(Y83-Y81)/(1+'Вводные данные'!$F$9/'Вводные данные'!$C$6)^(Расчет!Y1-1)))</f>
        <v>N</v>
      </c>
      <c r="Z103" s="357" t="str">
        <f>IF(Z1&gt;'Вводные данные'!$F$7,"N",IF(ISERROR((Z83-Z81)/(1+'Вводные данные'!$F$9/'Вводные данные'!$C$6)^(Расчет!Z1-1)),0,(Z83-Z81)/(1+'Вводные данные'!$F$9/'Вводные данные'!$C$6)^(Расчет!Z1-1)))</f>
        <v>N</v>
      </c>
      <c r="AA103" s="357" t="str">
        <f>IF(AA1&gt;'Вводные данные'!$F$7,"N",IF(ISERROR((AA83-AA81)/(1+'Вводные данные'!$F$9/'Вводные данные'!$C$6)^(Расчет!AA1-1)),0,(AA83-AA81)/(1+'Вводные данные'!$F$9/'Вводные данные'!$C$6)^(Расчет!AA1-1)))</f>
        <v>N</v>
      </c>
      <c r="AB103" s="357" t="str">
        <f>IF(AB1&gt;'Вводные данные'!$F$7,"N",IF(ISERROR((AB83-AB81)/(1+'Вводные данные'!$F$9/'Вводные данные'!$C$6)^(Расчет!AB1-1)),0,(AB83-AB81)/(1+'Вводные данные'!$F$9/'Вводные данные'!$C$6)^(Расчет!AB1-1)))</f>
        <v>N</v>
      </c>
      <c r="AC103" s="357" t="str">
        <f>IF(AC1&gt;'Вводные данные'!$F$7,"N",IF(ISERROR((AC83-AC81)/(1+'Вводные данные'!$F$9/'Вводные данные'!$C$6)^(Расчет!AC1-1)),0,(AC83-AC81)/(1+'Вводные данные'!$F$9/'Вводные данные'!$C$6)^(Расчет!AC1-1)))</f>
        <v>N</v>
      </c>
      <c r="AD103" s="357" t="str">
        <f>IF(AD1&gt;'Вводные данные'!$F$7,"N",IF(ISERROR((AD83-AD81)/(1+'Вводные данные'!$F$9/'Вводные данные'!$C$6)^(Расчет!AD1-1)),0,(AD83-AD81)/(1+'Вводные данные'!$F$9/'Вводные данные'!$C$6)^(Расчет!AD1-1)))</f>
        <v>N</v>
      </c>
      <c r="AE103" s="357" t="str">
        <f>IF(AE1&gt;'Вводные данные'!$F$7,"N",IF(ISERROR((AE83-AE81)/(1+'Вводные данные'!$F$9/'Вводные данные'!$C$6)^(Расчет!AE1-1)),0,(AE83-AE81)/(1+'Вводные данные'!$F$9/'Вводные данные'!$C$6)^(Расчет!AE1-1)))</f>
        <v>N</v>
      </c>
      <c r="AF103" s="357" t="str">
        <f>IF(AF1&gt;'Вводные данные'!$F$7,"N",IF(ISERROR((AF83-AF81)/(1+'Вводные данные'!$F$9/'Вводные данные'!$C$6)^(Расчет!AF1-1)),0,(AF83-AF81)/(1+'Вводные данные'!$F$9/'Вводные данные'!$C$6)^(Расчет!AF1-1)))</f>
        <v>N</v>
      </c>
      <c r="AG103" s="357" t="str">
        <f>IF(AG1&gt;'Вводные данные'!$F$7,"N",IF(ISERROR((AG83-AG81)/(1+'Вводные данные'!$F$9/'Вводные данные'!$C$6)^(Расчет!AG1-1)),0,(AG83-AG81)/(1+'Вводные данные'!$F$9/'Вводные данные'!$C$6)^(Расчет!AG1-1)))</f>
        <v>N</v>
      </c>
      <c r="AH103" s="357" t="str">
        <f>IF(AH1&gt;'Вводные данные'!$F$7,"N",IF(ISERROR((AH83-AH81)/(1+'Вводные данные'!$F$9/'Вводные данные'!$C$6)^(Расчет!AH1-1)),0,(AH83-AH81)/(1+'Вводные данные'!$F$9/'Вводные данные'!$C$6)^(Расчет!AH1-1)))</f>
        <v>N</v>
      </c>
      <c r="AI103" s="357" t="str">
        <f>IF(AI1&gt;'Вводные данные'!$F$7,"N",IF(ISERROR((AI83-AI81)/(1+'Вводные данные'!$F$9/'Вводные данные'!$C$6)^(Расчет!AI1-1)),0,(AI83-AI81)/(1+'Вводные данные'!$F$9/'Вводные данные'!$C$6)^(Расчет!AI1-1)))</f>
        <v>N</v>
      </c>
      <c r="AJ103" s="357" t="str">
        <f>IF(AJ1&gt;'Вводные данные'!$F$7,"N",IF(ISERROR((AJ83-AJ81)/(1+'Вводные данные'!$F$9/'Вводные данные'!$C$6)^(Расчет!AJ1-1)),0,(AJ83-AJ81)/(1+'Вводные данные'!$F$9/'Вводные данные'!$C$6)^(Расчет!AJ1-1)))</f>
        <v>N</v>
      </c>
      <c r="AK103" s="357" t="str">
        <f>IF(AK1&gt;'Вводные данные'!$F$7,"N",IF(ISERROR((AK83-AK81)/(1+'Вводные данные'!$F$9/'Вводные данные'!$C$6)^(Расчет!AK1-1)),0,(AK83-AK81)/(1+'Вводные данные'!$F$9/'Вводные данные'!$C$6)^(Расчет!AK1-1)))</f>
        <v>N</v>
      </c>
      <c r="AL103" s="357" t="str">
        <f>IF(AL1&gt;'Вводные данные'!$F$7,"N",IF(ISERROR((AL83-AL81)/(1+'Вводные данные'!$F$9/'Вводные данные'!$C$6)^(Расчет!AL1-1)),0,(AL83-AL81)/(1+'Вводные данные'!$F$9/'Вводные данные'!$C$6)^(Расчет!AL1-1)))</f>
        <v>N</v>
      </c>
      <c r="AM103" s="357" t="str">
        <f>IF(AM1&gt;'Вводные данные'!$F$7,"N",IF(ISERROR((AM83-AM81)/(1+'Вводные данные'!$F$9/'Вводные данные'!$C$6)^(Расчет!AM1-1)),0,(AM83-AM81)/(1+'Вводные данные'!$F$9/'Вводные данные'!$C$6)^(Расчет!AM1-1)))</f>
        <v>N</v>
      </c>
      <c r="AN103" s="357" t="str">
        <f>IF(AN1&gt;'Вводные данные'!$F$7,"N",IF(ISERROR((AN83-AN81)/(1+'Вводные данные'!$F$9/'Вводные данные'!$C$6)^(Расчет!AN1-1)),0,(AN83-AN81)/(1+'Вводные данные'!$F$9/'Вводные данные'!$C$6)^(Расчет!AN1-1)))</f>
        <v>N</v>
      </c>
      <c r="AO103" s="357" t="str">
        <f>IF(AO1&gt;'Вводные данные'!$F$7,"N",IF(ISERROR((AO83-AO81)/(1+'Вводные данные'!$F$9/'Вводные данные'!$C$6)^(Расчет!AO1-1)),0,(AO83-AO81)/(1+'Вводные данные'!$F$9/'Вводные данные'!$C$6)^(Расчет!AO1-1)))</f>
        <v>N</v>
      </c>
      <c r="AP103" s="357" t="str">
        <f>IF(AP1&gt;'Вводные данные'!$F$7,"N",IF(ISERROR((AP83-AP81)/(1+'Вводные данные'!$F$9/'Вводные данные'!$C$6)^(Расчет!AP1-1)),0,(AP83-AP81)/(1+'Вводные данные'!$F$9/'Вводные данные'!$C$6)^(Расчет!AP1-1)))</f>
        <v>N</v>
      </c>
      <c r="AQ103" s="357" t="str">
        <f>IF(AQ1&gt;'Вводные данные'!$F$7,"N",IF(ISERROR((AQ83-AQ81)/(1+'Вводные данные'!$F$9/'Вводные данные'!$C$6)^(Расчет!AQ1-1)),0,(AQ83-AQ81)/(1+'Вводные данные'!$F$9/'Вводные данные'!$C$6)^(Расчет!AQ1-1)))</f>
        <v>N</v>
      </c>
      <c r="AR103" s="357" t="str">
        <f>IF(AR1&gt;'Вводные данные'!$F$7,"N",IF(ISERROR((AR83-AR81)/(1+'Вводные данные'!$F$9/'Вводные данные'!$C$6)^(Расчет!AR1-1)),0,(AR83-AR81)/(1+'Вводные данные'!$F$9/'Вводные данные'!$C$6)^(Расчет!AR1-1)))</f>
        <v>N</v>
      </c>
      <c r="AS103" s="357" t="str">
        <f>IF(AS1&gt;'Вводные данные'!$F$7,"N",IF(ISERROR((AS83-AS81)/(1+'Вводные данные'!$F$9/'Вводные данные'!$C$6)^(Расчет!AS1-1)),0,(AS83-AS81)/(1+'Вводные данные'!$F$9/'Вводные данные'!$C$6)^(Расчет!AS1-1)))</f>
        <v>N</v>
      </c>
      <c r="AT103" s="357" t="str">
        <f>IF(AT1&gt;'Вводные данные'!$F$7,"N",IF(ISERROR((AT83-AT81)/(1+'Вводные данные'!$F$9/'Вводные данные'!$C$6)^(Расчет!AT1-1)),0,(AT83-AT81)/(1+'Вводные данные'!$F$9/'Вводные данные'!$C$6)^(Расчет!AT1-1)))</f>
        <v>N</v>
      </c>
      <c r="AU103" s="357" t="str">
        <f>IF(AU1&gt;'Вводные данные'!$F$7,"N",IF(ISERROR((AU83-AU81)/(1+'Вводные данные'!$F$9/'Вводные данные'!$C$6)^(Расчет!AU1-1)),0,(AU83-AU81)/(1+'Вводные данные'!$F$9/'Вводные данные'!$C$6)^(Расчет!AU1-1)))</f>
        <v>N</v>
      </c>
      <c r="AV103" s="357" t="str">
        <f>IF(AV1&gt;'Вводные данные'!$F$7,"N",IF(ISERROR((AV83-AV81)/(1+'Вводные данные'!$F$9/'Вводные данные'!$C$6)^(Расчет!AV1-1)),0,(AV83-AV81)/(1+'Вводные данные'!$F$9/'Вводные данные'!$C$6)^(Расчет!AV1-1)))</f>
        <v>N</v>
      </c>
      <c r="AW103" s="357" t="str">
        <f>IF(AW1&gt;'Вводные данные'!$F$7,"N",IF(ISERROR((AW83-AW81)/(1+'Вводные данные'!$F$9/'Вводные данные'!$C$6)^(Расчет!AW1-1)),0,(AW83-AW81)/(1+'Вводные данные'!$F$9/'Вводные данные'!$C$6)^(Расчет!AW1-1)))</f>
        <v>N</v>
      </c>
      <c r="AX103" s="357" t="str">
        <f>IF(AX1&gt;'Вводные данные'!$F$7,"N",IF(ISERROR((AX83-AX81)/(1+'Вводные данные'!$F$9/'Вводные данные'!$C$6)^(Расчет!AX1-1)),0,(AX83-AX81)/(1+'Вводные данные'!$F$9/'Вводные данные'!$C$6)^(Расчет!AX1-1)))</f>
        <v>N</v>
      </c>
      <c r="AY103" s="357" t="str">
        <f>IF(AY1&gt;'Вводные данные'!$F$7,"N",IF(ISERROR((AY83-AY81)/(1+'Вводные данные'!$F$9/'Вводные данные'!$C$6)^(Расчет!AY1-1)),0,(AY83-AY81)/(1+'Вводные данные'!$F$9/'Вводные данные'!$C$6)^(Расчет!AY1-1)))</f>
        <v>N</v>
      </c>
      <c r="AZ103" s="357" t="str">
        <f>IF(AZ1&gt;'Вводные данные'!$F$7,"N",IF(ISERROR((AZ83-AZ81)/(1+'Вводные данные'!$F$9/'Вводные данные'!$C$6)^(Расчет!AZ1-1)),0,(AZ83-AZ81)/(1+'Вводные данные'!$F$9/'Вводные данные'!$C$6)^(Расчет!AZ1-1)))</f>
        <v>N</v>
      </c>
      <c r="BA103" s="357" t="str">
        <f>IF(BA1&gt;'Вводные данные'!$F$7,"N",IF(ISERROR((BA83-BA81)/(1+'Вводные данные'!$F$9/'Вводные данные'!$C$6)^(Расчет!BA1-1)),0,(BA83-BA81)/(1+'Вводные данные'!$F$9/'Вводные данные'!$C$6)^(Расчет!BA1-1)))</f>
        <v>N</v>
      </c>
      <c r="BB103" s="357" t="str">
        <f>IF(BB1&gt;'Вводные данные'!$F$7,"N",IF(ISERROR((BB83-BB81)/(1+'Вводные данные'!$F$9/'Вводные данные'!$C$6)^(Расчет!BB1-1)),0,(BB83-BB81)/(1+'Вводные данные'!$F$9/'Вводные данные'!$C$6)^(Расчет!BB1-1)))</f>
        <v>N</v>
      </c>
      <c r="BC103" s="357" t="str">
        <f>IF(BC1&gt;'Вводные данные'!$F$7,"N",IF(ISERROR((BC83-BC81)/(1+'Вводные данные'!$F$9/'Вводные данные'!$C$6)^(Расчет!BC1-1)),0,(BC83-BC81)/(1+'Вводные данные'!$F$9/'Вводные данные'!$C$6)^(Расчет!BC1-1)))</f>
        <v>N</v>
      </c>
      <c r="BD103" s="357" t="str">
        <f>IF(BD1&gt;'Вводные данные'!$F$7,"N",IF(ISERROR((BD83-BD81)/(1+'Вводные данные'!$F$9/'Вводные данные'!$C$6)^(Расчет!BD1-1)),0,(BD83-BD81)/(1+'Вводные данные'!$F$9/'Вводные данные'!$C$6)^(Расчет!BD1-1)))</f>
        <v>N</v>
      </c>
      <c r="BE103" s="357" t="str">
        <f>IF(BE1&gt;'Вводные данные'!$F$7,"N",IF(ISERROR((BE83-BE81)/(1+'Вводные данные'!$F$9/'Вводные данные'!$C$6)^(Расчет!BE1-1)),0,(BE83-BE81)/(1+'Вводные данные'!$F$9/'Вводные данные'!$C$6)^(Расчет!BE1-1)))</f>
        <v>N</v>
      </c>
      <c r="BF103" s="357" t="str">
        <f>IF(BF1&gt;'Вводные данные'!$F$7,"N",IF(ISERROR((BF83-BF81)/(1+'Вводные данные'!$F$9/'Вводные данные'!$C$6)^(Расчет!BF1-1)),0,(BF83-BF81)/(1+'Вводные данные'!$F$9/'Вводные данные'!$C$6)^(Расчет!BF1-1)))</f>
        <v>N</v>
      </c>
      <c r="BG103" s="357" t="str">
        <f>IF(BG1&gt;'Вводные данные'!$F$7,"N",IF(ISERROR((BG83-BG81)/(1+'Вводные данные'!$F$9/'Вводные данные'!$C$6)^(Расчет!BG1-1)),0,(BG83-BG81)/(1+'Вводные данные'!$F$9/'Вводные данные'!$C$6)^(Расчет!BG1-1)))</f>
        <v>N</v>
      </c>
      <c r="BH103" s="357" t="str">
        <f>IF(BH1&gt;'Вводные данные'!$F$7,"N",IF(ISERROR((BH83-BH81)/(1+'Вводные данные'!$F$9/'Вводные данные'!$C$6)^(Расчет!BH1-1)),0,(BH83-BH81)/(1+'Вводные данные'!$F$9/'Вводные данные'!$C$6)^(Расчет!BH1-1)))</f>
        <v>N</v>
      </c>
      <c r="BI103" s="357" t="str">
        <f>IF(BI1&gt;'Вводные данные'!$F$7,"N",IF(ISERROR((BI83-BI81)/(1+'Вводные данные'!$F$9/'Вводные данные'!$C$6)^(Расчет!BI1-1)),0,(BI83-BI81)/(1+'Вводные данные'!$F$9/'Вводные данные'!$C$6)^(Расчет!BI1-1)))</f>
        <v>N</v>
      </c>
      <c r="BJ103" s="357" t="str">
        <f>IF(BJ1&gt;'Вводные данные'!$F$7,"N",IF(ISERROR((BJ83-BJ81)/(1+'Вводные данные'!$F$9/'Вводные данные'!$C$6)^(Расчет!BJ1-1)),0,(BJ83-BJ81)/(1+'Вводные данные'!$F$9/'Вводные данные'!$C$6)^(Расчет!BJ1-1)))</f>
        <v>N</v>
      </c>
      <c r="BK103" s="357" t="str">
        <f>IF(BK1&gt;'Вводные данные'!$F$7,"N",IF(ISERROR((BK83-BK81)/(1+'Вводные данные'!$F$9/'Вводные данные'!$C$6)^(Расчет!BK1-1)),0,(BK83-BK81)/(1+'Вводные данные'!$F$9/'Вводные данные'!$C$6)^(Расчет!BK1-1)))</f>
        <v>N</v>
      </c>
      <c r="BL103" s="357" t="str">
        <f>IF(BL1&gt;'Вводные данные'!$F$7,"N",IF(ISERROR((BL83-BL81)/(1+'Вводные данные'!$F$9/'Вводные данные'!$C$6)^(Расчет!BL1-1)),0,(BL83-BL81)/(1+'Вводные данные'!$F$9/'Вводные данные'!$C$6)^(Расчет!BL1-1)))</f>
        <v>N</v>
      </c>
      <c r="BM103" s="357" t="str">
        <f>IF(BM1&gt;'Вводные данные'!$F$7,"N",IF(ISERROR((BM83-BM81)/(1+'Вводные данные'!$F$9/'Вводные данные'!$C$6)^(Расчет!BM1-1)),0,(BM83-BM81)/(1+'Вводные данные'!$F$9/'Вводные данные'!$C$6)^(Расчет!BM1-1)))</f>
        <v>N</v>
      </c>
      <c r="BN103" s="357" t="str">
        <f>IF(BN1&gt;'Вводные данные'!$F$7,"N",IF(ISERROR((BN83-BN81)/(1+'Вводные данные'!$F$9/'Вводные данные'!$C$6)^(Расчет!BN1-1)),0,(BN83-BN81)/(1+'Вводные данные'!$F$9/'Вводные данные'!$C$6)^(Расчет!BN1-1)))</f>
        <v>N</v>
      </c>
      <c r="BO103" s="357" t="str">
        <f>IF(BO1&gt;'Вводные данные'!$F$7,"N",IF(ISERROR((BO83-BO81)/(1+'Вводные данные'!$F$9/'Вводные данные'!$C$6)^(Расчет!BO1-1)),0,(BO83-BO81)/(1+'Вводные данные'!$F$9/'Вводные данные'!$C$6)^(Расчет!BO1-1)))</f>
        <v>N</v>
      </c>
      <c r="BP103" s="357" t="str">
        <f>IF(BP1&gt;'Вводные данные'!$F$7,"N",IF(ISERROR((BP83-BP81)/(1+'Вводные данные'!$F$9/'Вводные данные'!$C$6)^(Расчет!BP1-1)),0,(BP83-BP81)/(1+'Вводные данные'!$F$9/'Вводные данные'!$C$6)^(Расчет!BP1-1)))</f>
        <v>N</v>
      </c>
      <c r="BQ103" s="357" t="str">
        <f>IF(BQ1&gt;'Вводные данные'!$F$7,"N",IF(ISERROR((BQ83-BQ81)/(1+'Вводные данные'!$F$9/'Вводные данные'!$C$6)^(Расчет!BQ1-1)),0,(BQ83-BQ81)/(1+'Вводные данные'!$F$9/'Вводные данные'!$C$6)^(Расчет!BQ1-1)))</f>
        <v>N</v>
      </c>
      <c r="BR103" s="357" t="str">
        <f>IF(BR1&gt;'Вводные данные'!$F$7,"N",IF(ISERROR((BR83-BR81)/(1+'Вводные данные'!$F$9/'Вводные данные'!$C$6)^(Расчет!BR1-1)),0,(BR83-BR81)/(1+'Вводные данные'!$F$9/'Вводные данные'!$C$6)^(Расчет!BR1-1)))</f>
        <v>N</v>
      </c>
      <c r="BS103" s="357" t="str">
        <f>IF(BS1&gt;'Вводные данные'!$F$7,"N",IF(ISERROR((BS83-BS81)/(1+'Вводные данные'!$F$9/'Вводные данные'!$C$6)^(Расчет!BS1-1)),0,(BS83-BS81)/(1+'Вводные данные'!$F$9/'Вводные данные'!$C$6)^(Расчет!BS1-1)))</f>
        <v>N</v>
      </c>
      <c r="BT103" s="357" t="str">
        <f>IF(BT1&gt;'Вводные данные'!$F$7,"N",IF(ISERROR((BT83-BT81)/(1+'Вводные данные'!$F$9/'Вводные данные'!$C$6)^(Расчет!BT1-1)),0,(BT83-BT81)/(1+'Вводные данные'!$F$9/'Вводные данные'!$C$6)^(Расчет!BT1-1)))</f>
        <v>N</v>
      </c>
      <c r="BU103" s="357" t="str">
        <f>IF(BU1&gt;'Вводные данные'!$F$7,"N",IF(ISERROR((BU83-BU81)/(1+'Вводные данные'!$F$9/'Вводные данные'!$C$6)^(Расчет!BU1-1)),0,(BU83-BU81)/(1+'Вводные данные'!$F$9/'Вводные данные'!$C$6)^(Расчет!BU1-1)))</f>
        <v>N</v>
      </c>
      <c r="BV103" s="357" t="str">
        <f>IF(BV1&gt;'Вводные данные'!$F$7,"N",IF(ISERROR((BV83-BV81)/(1+'Вводные данные'!$F$9/'Вводные данные'!$C$6)^(Расчет!BV1-1)),0,(BV83-BV81)/(1+'Вводные данные'!$F$9/'Вводные данные'!$C$6)^(Расчет!BV1-1)))</f>
        <v>N</v>
      </c>
      <c r="BW103" s="357" t="str">
        <f>IF(BW1&gt;'Вводные данные'!$F$7,"N",IF(ISERROR((BW83-BW81)/(1+'Вводные данные'!$F$9/'Вводные данные'!$C$6)^(Расчет!BW1-1)),0,(BW83-BW81)/(1+'Вводные данные'!$F$9/'Вводные данные'!$C$6)^(Расчет!BW1-1)))</f>
        <v>N</v>
      </c>
      <c r="BX103" s="357" t="str">
        <f>IF(BX1&gt;'Вводные данные'!$F$7,"N",IF(ISERROR((BX83-BX81)/(1+'Вводные данные'!$F$9/'Вводные данные'!$C$6)^(Расчет!BX1-1)),0,(BX83-BX81)/(1+'Вводные данные'!$F$9/'Вводные данные'!$C$6)^(Расчет!BX1-1)))</f>
        <v>N</v>
      </c>
      <c r="BY103" s="357" t="str">
        <f>IF(BY1&gt;'Вводные данные'!$F$7,"N",IF(ISERROR((BY83-BY81)/(1+'Вводные данные'!$F$9/'Вводные данные'!$C$6)^(Расчет!BY1-1)),0,(BY83-BY81)/(1+'Вводные данные'!$F$9/'Вводные данные'!$C$6)^(Расчет!BY1-1)))</f>
        <v>N</v>
      </c>
      <c r="BZ103" s="357" t="str">
        <f>IF(BZ1&gt;'Вводные данные'!$F$7,"N",IF(ISERROR((BZ83-BZ81)/(1+'Вводные данные'!$F$9/'Вводные данные'!$C$6)^(Расчет!BZ1-1)),0,(BZ83-BZ81)/(1+'Вводные данные'!$F$9/'Вводные данные'!$C$6)^(Расчет!BZ1-1)))</f>
        <v>N</v>
      </c>
      <c r="CA103" s="357" t="str">
        <f>IF(CA1&gt;'Вводные данные'!$F$7,"N",IF(ISERROR((CA83-CA81)/(1+'Вводные данные'!$F$9/'Вводные данные'!$C$6)^(Расчет!CA1-1)),0,(CA83-CA81)/(1+'Вводные данные'!$F$9/'Вводные данные'!$C$6)^(Расчет!CA1-1)))</f>
        <v>N</v>
      </c>
      <c r="CB103" s="357" t="str">
        <f>IF(CB1&gt;'Вводные данные'!$F$7,"N",IF(ISERROR((CB83-CB81)/(1+'Вводные данные'!$F$9/'Вводные данные'!$C$6)^(Расчет!CB1-1)),0,(CB83-CB81)/(1+'Вводные данные'!$F$9/'Вводные данные'!$C$6)^(Расчет!CB1-1)))</f>
        <v>N</v>
      </c>
      <c r="CC103" s="357" t="str">
        <f>IF(CC1&gt;'Вводные данные'!$F$7,"N",IF(ISERROR((CC83-CC81)/(1+'Вводные данные'!$F$9/'Вводные данные'!$C$6)^(Расчет!CC1-1)),0,(CC83-CC81)/(1+'Вводные данные'!$F$9/'Вводные данные'!$C$6)^(Расчет!CC1-1)))</f>
        <v>N</v>
      </c>
      <c r="CD103" s="357" t="str">
        <f>IF(CD1&gt;'Вводные данные'!$F$7,"N",IF(ISERROR((CD83-CD81)/(1+'Вводные данные'!$F$9/'Вводные данные'!$C$6)^(Расчет!CD1-1)),0,(CD83-CD81)/(1+'Вводные данные'!$F$9/'Вводные данные'!$C$6)^(Расчет!CD1-1)))</f>
        <v>N</v>
      </c>
      <c r="CE103" s="357" t="str">
        <f>IF(CE1&gt;'Вводные данные'!$F$7,"N",IF(ISERROR((CE83-CE81)/(1+'Вводные данные'!$F$9/'Вводные данные'!$C$6)^(Расчет!CE1-1)),0,(CE83-CE81)/(1+'Вводные данные'!$F$9/'Вводные данные'!$C$6)^(Расчет!CE1-1)))</f>
        <v>N</v>
      </c>
      <c r="CF103" s="357" t="str">
        <f>IF(CF1&gt;'Вводные данные'!$F$7,"N",IF(ISERROR((CF83-CF81)/(1+'Вводные данные'!$F$9/'Вводные данные'!$C$6)^(Расчет!CF1-1)),0,(CF83-CF81)/(1+'Вводные данные'!$F$9/'Вводные данные'!$C$6)^(Расчет!CF1-1)))</f>
        <v>N</v>
      </c>
      <c r="CG103" s="357" t="str">
        <f>IF(CG1&gt;'Вводные данные'!$F$7,"N",IF(ISERROR((CG83-CG81)/(1+'Вводные данные'!$F$9/'Вводные данные'!$C$6)^(Расчет!CG1-1)),0,(CG83-CG81)/(1+'Вводные данные'!$F$9/'Вводные данные'!$C$6)^(Расчет!CG1-1)))</f>
        <v>N</v>
      </c>
      <c r="CH103" s="357" t="str">
        <f>IF(CH1&gt;'Вводные данные'!$F$7,"N",IF(ISERROR((CH83-CH81)/(1+'Вводные данные'!$F$9/'Вводные данные'!$C$6)^(Расчет!CH1-1)),0,(CH83-CH81)/(1+'Вводные данные'!$F$9/'Вводные данные'!$C$6)^(Расчет!CH1-1)))</f>
        <v>N</v>
      </c>
      <c r="CI103" s="357" t="str">
        <f>IF(CI1&gt;'Вводные данные'!$F$7,"N",IF(ISERROR((CI83-CI81)/(1+'Вводные данные'!$F$9/'Вводные данные'!$C$6)^(Расчет!CI1-1)),0,(CI83-CI81)/(1+'Вводные данные'!$F$9/'Вводные данные'!$C$6)^(Расчет!CI1-1)))</f>
        <v>N</v>
      </c>
      <c r="CJ103" s="357" t="str">
        <f>IF(CJ1&gt;'Вводные данные'!$F$7,"N",IF(ISERROR((CJ83-CJ81)/(1+'Вводные данные'!$F$9/'Вводные данные'!$C$6)^(Расчет!CJ1-1)),0,(CJ83-CJ81)/(1+'Вводные данные'!$F$9/'Вводные данные'!$C$6)^(Расчет!CJ1-1)))</f>
        <v>N</v>
      </c>
      <c r="CK103" s="357" t="str">
        <f>IF(CK1&gt;'Вводные данные'!$F$7,"N",IF(ISERROR((CK83-CK81)/(1+'Вводные данные'!$F$9/'Вводные данные'!$C$6)^(Расчет!CK1-1)),0,(CK83-CK81)/(1+'Вводные данные'!$F$9/'Вводные данные'!$C$6)^(Расчет!CK1-1)))</f>
        <v>N</v>
      </c>
      <c r="CL103" s="357" t="str">
        <f>IF(CL1&gt;'Вводные данные'!$F$7,"N",IF(ISERROR((CL83-CL81)/(1+'Вводные данные'!$F$9/'Вводные данные'!$C$6)^(Расчет!CL1-1)),0,(CL83-CL81)/(1+'Вводные данные'!$F$9/'Вводные данные'!$C$6)^(Расчет!CL1-1)))</f>
        <v>N</v>
      </c>
      <c r="CM103" s="357" t="str">
        <f>IF(CM1&gt;'Вводные данные'!$F$7,"N",IF(ISERROR((CM83-CM81)/(1+'Вводные данные'!$F$9/'Вводные данные'!$C$6)^(Расчет!CM1-1)),0,(CM83-CM81)/(1+'Вводные данные'!$F$9/'Вводные данные'!$C$6)^(Расчет!CM1-1)))</f>
        <v>N</v>
      </c>
      <c r="CN103" s="357" t="str">
        <f>IF(CN1&gt;'Вводные данные'!$F$7,"N",IF(ISERROR((CN83-CN81)/(1+'Вводные данные'!$F$9/'Вводные данные'!$C$6)^(Расчет!CN1-1)),0,(CN83-CN81)/(1+'Вводные данные'!$F$9/'Вводные данные'!$C$6)^(Расчет!CN1-1)))</f>
        <v>N</v>
      </c>
      <c r="CO103" s="357" t="str">
        <f>IF(CO1&gt;'Вводные данные'!$F$7,"N",IF(ISERROR((CO83-CO81)/(1+'Вводные данные'!$F$9/'Вводные данные'!$C$6)^(Расчет!CO1-1)),0,(CO83-CO81)/(1+'Вводные данные'!$F$9/'Вводные данные'!$C$6)^(Расчет!CO1-1)))</f>
        <v>N</v>
      </c>
      <c r="CP103" s="357" t="str">
        <f>IF(CP1&gt;'Вводные данные'!$F$7,"N",IF(ISERROR((CP83-CP81)/(1+'Вводные данные'!$F$9/'Вводные данные'!$C$6)^(Расчет!CP1-1)),0,(CP83-CP81)/(1+'Вводные данные'!$F$9/'Вводные данные'!$C$6)^(Расчет!CP1-1)))</f>
        <v>N</v>
      </c>
      <c r="CQ103" s="357" t="str">
        <f>IF(CQ1&gt;'Вводные данные'!$F$7,"N",IF(ISERROR((CQ83-CQ81)/(1+'Вводные данные'!$F$9/'Вводные данные'!$C$6)^(Расчет!CQ1-1)),0,(CQ83-CQ81)/(1+'Вводные данные'!$F$9/'Вводные данные'!$C$6)^(Расчет!CQ1-1)))</f>
        <v>N</v>
      </c>
      <c r="CR103" s="357" t="str">
        <f>IF(CR1&gt;'Вводные данные'!$F$7,"N",IF(ISERROR((CR83-CR81)/(1+'Вводные данные'!$F$9/'Вводные данные'!$C$6)^(Расчет!CR1-1)),0,(CR83-CR81)/(1+'Вводные данные'!$F$9/'Вводные данные'!$C$6)^(Расчет!CR1-1)))</f>
        <v>N</v>
      </c>
      <c r="CS103" s="357" t="str">
        <f>IF(CS1&gt;'Вводные данные'!$F$7,"N",IF(ISERROR((CS83-CS81)/(1+'Вводные данные'!$F$9/'Вводные данные'!$C$6)^(Расчет!CS1-1)),0,(CS83-CS81)/(1+'Вводные данные'!$F$9/'Вводные данные'!$C$6)^(Расчет!CS1-1)))</f>
        <v>N</v>
      </c>
      <c r="CT103" s="357" t="str">
        <f>IF(CT1&gt;'Вводные данные'!$F$7,"N",IF(ISERROR((CT83-CT81)/(1+'Вводные данные'!$F$9/'Вводные данные'!$C$6)^(Расчет!CT1-1)),0,(CT83-CT81)/(1+'Вводные данные'!$F$9/'Вводные данные'!$C$6)^(Расчет!CT1-1)))</f>
        <v>N</v>
      </c>
      <c r="CU103" s="357" t="str">
        <f>IF(CU1&gt;'Вводные данные'!$F$7,"N",IF(ISERROR((CU83-CU81)/(1+'Вводные данные'!$F$9/'Вводные данные'!$C$6)^(Расчет!CU1-1)),0,(CU83-CU81)/(1+'Вводные данные'!$F$9/'Вводные данные'!$C$6)^(Расчет!CU1-1)))</f>
        <v>N</v>
      </c>
      <c r="CV103" s="357" t="str">
        <f>IF(CV1&gt;'Вводные данные'!$F$7,"N",IF(ISERROR((CV83-CV81)/(1+'Вводные данные'!$F$9/'Вводные данные'!$C$6)^(Расчет!CV1-1)),0,(CV83-CV81)/(1+'Вводные данные'!$F$9/'Вводные данные'!$C$6)^(Расчет!CV1-1)))</f>
        <v>N</v>
      </c>
      <c r="CW103" s="357" t="str">
        <f>IF(CW1&gt;'Вводные данные'!$F$7,"N",IF(ISERROR((CW83-CW81)/(1+'Вводные данные'!$F$9/'Вводные данные'!$C$6)^(Расчет!CW1-1)),0,(CW83-CW81)/(1+'Вводные данные'!$F$9/'Вводные данные'!$C$6)^(Расчет!CW1-1)))</f>
        <v>N</v>
      </c>
      <c r="CX103" s="357" t="str">
        <f>IF(CX1&gt;'Вводные данные'!$F$7,"N",IF(ISERROR((CX83-CX81)/(1+'Вводные данные'!$F$9/'Вводные данные'!$C$6)^(Расчет!CX1-1)),0,(CX83-CX81)/(1+'Вводные данные'!$F$9/'Вводные данные'!$C$6)^(Расчет!CX1-1)))</f>
        <v>N</v>
      </c>
      <c r="CY103" s="357" t="str">
        <f>IF(CY1&gt;'Вводные данные'!$F$7,"N",IF(ISERROR((CY83-CY81)/(1+'Вводные данные'!$F$9/'Вводные данные'!$C$6)^(Расчет!CY1-1)),0,(CY83-CY81)/(1+'Вводные данные'!$F$9/'Вводные данные'!$C$6)^(Расчет!CY1-1)))</f>
        <v>N</v>
      </c>
      <c r="CZ103" s="357" t="str">
        <f>IF(CZ1&gt;'Вводные данные'!$F$7,"N",IF(ISERROR((CZ83-CZ81)/(1+'Вводные данные'!$F$9/'Вводные данные'!$C$6)^(Расчет!CZ1-1)),0,(CZ83-CZ81)/(1+'Вводные данные'!$F$9/'Вводные данные'!$C$6)^(Расчет!CZ1-1)))</f>
        <v>N</v>
      </c>
      <c r="DA103" s="357" t="str">
        <f>IF(DA1&gt;'Вводные данные'!$F$7,"N",IF(ISERROR((DA83-DA81)/(1+'Вводные данные'!$F$9/'Вводные данные'!$C$6)^(Расчет!DA1-1)),0,(DA83-DA81)/(1+'Вводные данные'!$F$9/'Вводные данные'!$C$6)^(Расчет!DA1-1)))</f>
        <v>N</v>
      </c>
      <c r="DB103" s="357" t="str">
        <f>IF(DB1&gt;'Вводные данные'!$F$7,"N",IF(ISERROR((DB83-DB81)/(1+'Вводные данные'!$F$9/'Вводные данные'!$C$6)^(Расчет!DB1-1)),0,(DB83-DB81)/(1+'Вводные данные'!$F$9/'Вводные данные'!$C$6)^(Расчет!DB1-1)))</f>
        <v>N</v>
      </c>
      <c r="DC103" s="357" t="str">
        <f>IF(DC1&gt;'Вводные данные'!$F$7,"N",IF(ISERROR((DC83-DC81)/(1+'Вводные данные'!$F$9/'Вводные данные'!$C$6)^(Расчет!DC1-1)),0,(DC83-DC81)/(1+'Вводные данные'!$F$9/'Вводные данные'!$C$6)^(Расчет!DC1-1)))</f>
        <v>N</v>
      </c>
      <c r="DD103" s="357" t="str">
        <f>IF(DD1&gt;'Вводные данные'!$F$7,"N",IF(ISERROR((DD83-DD81)/(1+'Вводные данные'!$F$9/'Вводные данные'!$C$6)^(Расчет!DD1-1)),0,(DD83-DD81)/(1+'Вводные данные'!$F$9/'Вводные данные'!$C$6)^(Расчет!DD1-1)))</f>
        <v>N</v>
      </c>
      <c r="DE103" s="357" t="str">
        <f>IF(DE1&gt;'Вводные данные'!$F$7,"N",IF(ISERROR((DE83-DE81)/(1+'Вводные данные'!$F$9/'Вводные данные'!$C$6)^(Расчет!DE1-1)),0,(DE83-DE81)/(1+'Вводные данные'!$F$9/'Вводные данные'!$C$6)^(Расчет!DE1-1)))</f>
        <v>N</v>
      </c>
      <c r="DF103" s="357" t="str">
        <f>IF(DF1&gt;'Вводные данные'!$F$7,"N",IF(ISERROR((DF83-DF81)/(1+'Вводные данные'!$F$9/'Вводные данные'!$C$6)^(Расчет!DF1-1)),0,(DF83-DF81)/(1+'Вводные данные'!$F$9/'Вводные данные'!$C$6)^(Расчет!DF1-1)))</f>
        <v>N</v>
      </c>
      <c r="DG103" s="357" t="str">
        <f>IF(DG1&gt;'Вводные данные'!$F$7,"N",IF(ISERROR((DG83-DG81)/(1+'Вводные данные'!$F$9/'Вводные данные'!$C$6)^(Расчет!DG1-1)),0,(DG83-DG81)/(1+'Вводные данные'!$F$9/'Вводные данные'!$C$6)^(Расчет!DG1-1)))</f>
        <v>N</v>
      </c>
      <c r="DH103" s="357" t="str">
        <f>IF(DH1&gt;'Вводные данные'!$F$7,"N",IF(ISERROR((DH83-DH81)/(1+'Вводные данные'!$F$9/'Вводные данные'!$C$6)^(Расчет!DH1-1)),0,(DH83-DH81)/(1+'Вводные данные'!$F$9/'Вводные данные'!$C$6)^(Расчет!DH1-1)))</f>
        <v>N</v>
      </c>
      <c r="DI103" s="357" t="str">
        <f>IF(DI1&gt;'Вводные данные'!$F$7,"N",IF(ISERROR((DI83-DI81)/(1+'Вводные данные'!$F$9/'Вводные данные'!$C$6)^(Расчет!DI1-1)),0,(DI83-DI81)/(1+'Вводные данные'!$F$9/'Вводные данные'!$C$6)^(Расчет!DI1-1)))</f>
        <v>N</v>
      </c>
      <c r="DJ103" s="357" t="str">
        <f>IF(DJ1&gt;'Вводные данные'!$F$7,"N",IF(ISERROR((DJ83-DJ81)/(1+'Вводные данные'!$F$9/'Вводные данные'!$C$6)^(Расчет!DJ1-1)),0,(DJ83-DJ81)/(1+'Вводные данные'!$F$9/'Вводные данные'!$C$6)^(Расчет!DJ1-1)))</f>
        <v>N</v>
      </c>
      <c r="DK103" s="357" t="str">
        <f>IF(DK1&gt;'Вводные данные'!$F$7,"N",IF(ISERROR((DK83-DK81)/(1+'Вводные данные'!$F$9/'Вводные данные'!$C$6)^(Расчет!DK1-1)),0,(DK83-DK81)/(1+'Вводные данные'!$F$9/'Вводные данные'!$C$6)^(Расчет!DK1-1)))</f>
        <v>N</v>
      </c>
      <c r="DL103" s="357" t="str">
        <f>IF(DL1&gt;'Вводные данные'!$F$7,"N",IF(ISERROR((DL83-DL81)/(1+'Вводные данные'!$F$9/'Вводные данные'!$C$6)^(Расчет!DL1-1)),0,(DL83-DL81)/(1+'Вводные данные'!$F$9/'Вводные данные'!$C$6)^(Расчет!DL1-1)))</f>
        <v>N</v>
      </c>
      <c r="DM103" s="357" t="str">
        <f>IF(DM1&gt;'Вводные данные'!$F$7,"N",IF(ISERROR((DM83-DM81)/(1+'Вводные данные'!$F$9/'Вводные данные'!$C$6)^(Расчет!DM1-1)),0,(DM83-DM81)/(1+'Вводные данные'!$F$9/'Вводные данные'!$C$6)^(Расчет!DM1-1)))</f>
        <v>N</v>
      </c>
      <c r="DN103" s="357" t="str">
        <f>IF(DN1&gt;'Вводные данные'!$F$7,"N",IF(ISERROR((DN83-DN81)/(1+'Вводные данные'!$F$9/'Вводные данные'!$C$6)^(Расчет!DN1-1)),0,(DN83-DN81)/(1+'Вводные данные'!$F$9/'Вводные данные'!$C$6)^(Расчет!DN1-1)))</f>
        <v>N</v>
      </c>
      <c r="DO103" s="357" t="str">
        <f>IF(DO1&gt;'Вводные данные'!$F$7,"N",IF(ISERROR((DO83-DO81)/(1+'Вводные данные'!$F$9/'Вводные данные'!$C$6)^(Расчет!DO1-1)),0,(DO83-DO81)/(1+'Вводные данные'!$F$9/'Вводные данные'!$C$6)^(Расчет!DO1-1)))</f>
        <v>N</v>
      </c>
      <c r="DP103" s="357" t="str">
        <f>IF(DP1&gt;'Вводные данные'!$F$7,"N",IF(ISERROR((DP83-DP81)/(1+'Вводные данные'!$F$9/'Вводные данные'!$C$6)^(Расчет!DP1-1)),0,(DP83-DP81)/(1+'Вводные данные'!$F$9/'Вводные данные'!$C$6)^(Расчет!DP1-1)))</f>
        <v>N</v>
      </c>
      <c r="DQ103" s="357" t="str">
        <f>IF(DQ1&gt;'Вводные данные'!$F$7,"N",IF(ISERROR((DQ83-DQ81)/(1+'Вводные данные'!$F$9/'Вводные данные'!$C$6)^(Расчет!DQ1-1)),0,(DQ83-DQ81)/(1+'Вводные данные'!$F$9/'Вводные данные'!$C$6)^(Расчет!DQ1-1)))</f>
        <v>N</v>
      </c>
      <c r="DR103" s="357" t="str">
        <f>IF(DR1&gt;'Вводные данные'!$F$7,"N",IF(ISERROR((DR83-DR81)/(1+'Вводные данные'!$F$9/'Вводные данные'!$C$6)^(Расчет!DR1-1)),0,(DR83-DR81)/(1+'Вводные данные'!$F$9/'Вводные данные'!$C$6)^(Расчет!DR1-1)))</f>
        <v>N</v>
      </c>
      <c r="DS103" s="357" t="str">
        <f>IF(DS1&gt;'Вводные данные'!$F$7,"N",IF(ISERROR((DS83-DS81)/(1+'Вводные данные'!$F$9/'Вводные данные'!$C$6)^(Расчет!DS1-1)),0,(DS83-DS81)/(1+'Вводные данные'!$F$9/'Вводные данные'!$C$6)^(Расчет!DS1-1)))</f>
        <v>N</v>
      </c>
      <c r="DT103" s="357" t="str">
        <f>IF(DT1&gt;'Вводные данные'!$F$7,"N",IF(ISERROR((DT83-DT81)/(1+'Вводные данные'!$F$9/'Вводные данные'!$C$6)^(Расчет!DT1-1)),0,(DT83-DT81)/(1+'Вводные данные'!$F$9/'Вводные данные'!$C$6)^(Расчет!DT1-1)))</f>
        <v>N</v>
      </c>
      <c r="DU103" s="357" t="str">
        <f>IF(DU1&gt;'Вводные данные'!$F$7,"N",IF(ISERROR((DU83-DU81)/(1+'Вводные данные'!$F$9/'Вводные данные'!$C$6)^(Расчет!DU1-1)),0,(DU83-DU81)/(1+'Вводные данные'!$F$9/'Вводные данные'!$C$6)^(Расчет!DU1-1)))</f>
        <v>N</v>
      </c>
      <c r="DV103" s="357" t="str">
        <f>IF(DV1&gt;'Вводные данные'!$F$7,"N",IF(ISERROR((DV83-DV81)/(1+'Вводные данные'!$F$9/'Вводные данные'!$C$6)^(Расчет!DV1-1)),0,(DV83-DV81)/(1+'Вводные данные'!$F$9/'Вводные данные'!$C$6)^(Расчет!DV1-1)))</f>
        <v>N</v>
      </c>
      <c r="DW103" s="357" t="str">
        <f>IF(DW1&gt;'Вводные данные'!$F$7,"N",IF(ISERROR((DW83-DW81)/(1+'Вводные данные'!$F$9/'Вводные данные'!$C$6)^(Расчет!DW1-1)),0,(DW83-DW81)/(1+'Вводные данные'!$F$9/'Вводные данные'!$C$6)^(Расчет!DW1-1)))</f>
        <v>N</v>
      </c>
      <c r="DX103" s="357" t="str">
        <f>IF(DX1&gt;'Вводные данные'!$F$7,"N",IF(ISERROR((DX83-DX81)/(1+'Вводные данные'!$F$9/'Вводные данные'!$C$6)^(Расчет!DX1-1)),0,(DX83-DX81)/(1+'Вводные данные'!$F$9/'Вводные данные'!$C$6)^(Расчет!DX1-1)))</f>
        <v>N</v>
      </c>
      <c r="DY103" s="357" t="str">
        <f>IF(DY1&gt;'Вводные данные'!$F$7,"N",IF(ISERROR((DY83-DY81)/(1+'Вводные данные'!$F$9/'Вводные данные'!$C$6)^(Расчет!DY1-1)),0,(DY83-DY81)/(1+'Вводные данные'!$F$9/'Вводные данные'!$C$6)^(Расчет!DY1-1)))</f>
        <v>N</v>
      </c>
      <c r="DZ103" s="357" t="str">
        <f>IF(DZ1&gt;'Вводные данные'!$F$7,"N",IF(ISERROR((DZ83-DZ81)/(1+'Вводные данные'!$F$9/'Вводные данные'!$C$6)^(Расчет!DZ1-1)),0,(DZ83-DZ81)/(1+'Вводные данные'!$F$9/'Вводные данные'!$C$6)^(Расчет!DZ1-1)))</f>
        <v>N</v>
      </c>
      <c r="EA103" s="357" t="str">
        <f>IF(EA1&gt;'Вводные данные'!$F$7,"N",IF(ISERROR((EA83-EA81)/(1+'Вводные данные'!$F$9/'Вводные данные'!$C$6)^(Расчет!EA1-1)),0,(EA83-EA81)/(1+'Вводные данные'!$F$9/'Вводные данные'!$C$6)^(Расчет!EA1-1)))</f>
        <v>N</v>
      </c>
      <c r="EB103" s="357" t="str">
        <f>IF(EB1&gt;'Вводные данные'!$F$7,"N",IF(ISERROR((EB83-EB81)/(1+'Вводные данные'!$F$9/'Вводные данные'!$C$6)^(Расчет!EB1-1)),0,(EB83-EB81)/(1+'Вводные данные'!$F$9/'Вводные данные'!$C$6)^(Расчет!EB1-1)))</f>
        <v>N</v>
      </c>
      <c r="EC103" s="357" t="str">
        <f>IF(EC1&gt;'Вводные данные'!$F$7,"N",IF(ISERROR((EC83-EC81)/(1+'Вводные данные'!$F$9/'Вводные данные'!$C$6)^(Расчет!EC1-1)),0,(EC83-EC81)/(1+'Вводные данные'!$F$9/'Вводные данные'!$C$6)^(Расчет!EC1-1)))</f>
        <v>N</v>
      </c>
      <c r="ED103" s="357" t="str">
        <f>IF(ED1&gt;'Вводные данные'!$F$7,"N",IF(ISERROR((ED83-ED81)/(1+'Вводные данные'!$F$9/'Вводные данные'!$C$6)^(Расчет!ED1-1)),0,(ED83-ED81)/(1+'Вводные данные'!$F$9/'Вводные данные'!$C$6)^(Расчет!ED1-1)))</f>
        <v>N</v>
      </c>
      <c r="EE103" s="357" t="str">
        <f>IF(EE1&gt;'Вводные данные'!$F$7,"N",IF(ISERROR((EE83-EE81)/(1+'Вводные данные'!$F$9/'Вводные данные'!$C$6)^(Расчет!EE1-1)),0,(EE83-EE81)/(1+'Вводные данные'!$F$9/'Вводные данные'!$C$6)^(Расчет!EE1-1)))</f>
        <v>N</v>
      </c>
      <c r="EF103" s="357" t="str">
        <f>IF(EF1&gt;'Вводные данные'!$F$7,"N",IF(ISERROR((EF83-EF81)/(1+'Вводные данные'!$F$9/'Вводные данные'!$C$6)^(Расчет!EF1-1)),0,(EF83-EF81)/(1+'Вводные данные'!$F$9/'Вводные данные'!$C$6)^(Расчет!EF1-1)))</f>
        <v>N</v>
      </c>
      <c r="EG103" s="357" t="str">
        <f>IF(EG1&gt;'Вводные данные'!$F$7,"N",IF(ISERROR((EG83-EG81)/(1+'Вводные данные'!$F$9/'Вводные данные'!$C$6)^(Расчет!EG1-1)),0,(EG83-EG81)/(1+'Вводные данные'!$F$9/'Вводные данные'!$C$6)^(Расчет!EG1-1)))</f>
        <v>N</v>
      </c>
      <c r="EH103" s="357" t="str">
        <f>IF(EH1&gt;'Вводные данные'!$F$7,"N",IF(ISERROR((EH83-EH81)/(1+'Вводные данные'!$F$9/'Вводные данные'!$C$6)^(Расчет!EH1-1)),0,(EH83-EH81)/(1+'Вводные данные'!$F$9/'Вводные данные'!$C$6)^(Расчет!EH1-1)))</f>
        <v>N</v>
      </c>
      <c r="EI103" s="357" t="str">
        <f>IF(EI1&gt;'Вводные данные'!$F$7,"N",IF(ISERROR((EI83-EI81)/(1+'Вводные данные'!$F$9/'Вводные данные'!$C$6)^(Расчет!EI1-1)),0,(EI83-EI81)/(1+'Вводные данные'!$F$9/'Вводные данные'!$C$6)^(Расчет!EI1-1)))</f>
        <v>N</v>
      </c>
      <c r="EJ103" s="357" t="str">
        <f>IF(EJ1&gt;'Вводные данные'!$F$7,"N",IF(ISERROR((EJ83-EJ81)/(1+'Вводные данные'!$F$9/'Вводные данные'!$C$6)^(Расчет!EJ1-1)),0,(EJ83-EJ81)/(1+'Вводные данные'!$F$9/'Вводные данные'!$C$6)^(Расчет!EJ1-1)))</f>
        <v>N</v>
      </c>
      <c r="EK103" s="357" t="str">
        <f>IF(EK1&gt;'Вводные данные'!$F$7,"N",IF(ISERROR((EK83-EK81)/(1+'Вводные данные'!$F$9/'Вводные данные'!$C$6)^(Расчет!EK1-1)),0,(EK83-EK81)/(1+'Вводные данные'!$F$9/'Вводные данные'!$C$6)^(Расчет!EK1-1)))</f>
        <v>N</v>
      </c>
      <c r="EL103" s="357" t="str">
        <f>IF(EL1&gt;'Вводные данные'!$F$7,"N",IF(ISERROR((EL83-EL81)/(1+'Вводные данные'!$F$9/'Вводные данные'!$C$6)^(Расчет!EL1-1)),0,(EL83-EL81)/(1+'Вводные данные'!$F$9/'Вводные данные'!$C$6)^(Расчет!EL1-1)))</f>
        <v>N</v>
      </c>
      <c r="EM103" s="357" t="str">
        <f>IF(EM1&gt;'Вводные данные'!$F$7,"N",IF(ISERROR((EM83-EM81)/(1+'Вводные данные'!$F$9/'Вводные данные'!$C$6)^(Расчет!EM1-1)),0,(EM83-EM81)/(1+'Вводные данные'!$F$9/'Вводные данные'!$C$6)^(Расчет!EM1-1)))</f>
        <v>N</v>
      </c>
      <c r="EN103" s="357" t="str">
        <f>IF(EN1&gt;'Вводные данные'!$F$7,"N",IF(ISERROR((EN83-EN81)/(1+'Вводные данные'!$F$9/'Вводные данные'!$C$6)^(Расчет!EN1-1)),0,(EN83-EN81)/(1+'Вводные данные'!$F$9/'Вводные данные'!$C$6)^(Расчет!EN1-1)))</f>
        <v>N</v>
      </c>
      <c r="EO103" s="357" t="str">
        <f>IF(EO1&gt;'Вводные данные'!$F$7,"N",IF(ISERROR((EO83-EO81)/(1+'Вводные данные'!$F$9/'Вводные данные'!$C$6)^(Расчет!EO1-1)),0,(EO83-EO81)/(1+'Вводные данные'!$F$9/'Вводные данные'!$C$6)^(Расчет!EO1-1)))</f>
        <v>N</v>
      </c>
      <c r="EP103" s="357" t="str">
        <f>IF(EP1&gt;'Вводные данные'!$F$7,"N",IF(ISERROR((EP83-EP81)/(1+'Вводные данные'!$F$9/'Вводные данные'!$C$6)^(Расчет!EP1-1)),0,(EP83-EP81)/(1+'Вводные данные'!$F$9/'Вводные данные'!$C$6)^(Расчет!EP1-1)))</f>
        <v>N</v>
      </c>
      <c r="EQ103" s="357" t="str">
        <f>IF(EQ1&gt;'Вводные данные'!$F$7,"N",IF(ISERROR((EQ83-EQ81)/(1+'Вводные данные'!$F$9/'Вводные данные'!$C$6)^(Расчет!EQ1-1)),0,(EQ83-EQ81)/(1+'Вводные данные'!$F$9/'Вводные данные'!$C$6)^(Расчет!EQ1-1)))</f>
        <v>N</v>
      </c>
      <c r="ER103" s="357" t="str">
        <f>IF(ER1&gt;'Вводные данные'!$F$7,"N",IF(ISERROR((ER83-ER81)/(1+'Вводные данные'!$F$9/'Вводные данные'!$C$6)^(Расчет!ER1-1)),0,(ER83-ER81)/(1+'Вводные данные'!$F$9/'Вводные данные'!$C$6)^(Расчет!ER1-1)))</f>
        <v>N</v>
      </c>
      <c r="ES103" s="357" t="str">
        <f>IF(ES1&gt;'Вводные данные'!$F$7,"N",IF(ISERROR((ES83-ES81)/(1+'Вводные данные'!$F$9/'Вводные данные'!$C$6)^(Расчет!ES1-1)),0,(ES83-ES81)/(1+'Вводные данные'!$F$9/'Вводные данные'!$C$6)^(Расчет!ES1-1)))</f>
        <v>N</v>
      </c>
      <c r="ET103" s="357" t="str">
        <f>IF(ET1&gt;'Вводные данные'!$F$7,"N",IF(ISERROR((ET83-ET81)/(1+'Вводные данные'!$F$9/'Вводные данные'!$C$6)^(Расчет!ET1-1)),0,(ET83-ET81)/(1+'Вводные данные'!$F$9/'Вводные данные'!$C$6)^(Расчет!ET1-1)))</f>
        <v>N</v>
      </c>
      <c r="EU103" s="357" t="str">
        <f>IF(EU1&gt;'Вводные данные'!$F$7,"N",IF(ISERROR((EU83-EU81)/(1+'Вводные данные'!$F$9/'Вводные данные'!$C$6)^(Расчет!EU1-1)),0,(EU83-EU81)/(1+'Вводные данные'!$F$9/'Вводные данные'!$C$6)^(Расчет!EU1-1)))</f>
        <v>N</v>
      </c>
      <c r="EV103" s="357" t="str">
        <f>IF(EV1&gt;'Вводные данные'!$F$7,"N",IF(ISERROR((EV83-EV81)/(1+'Вводные данные'!$F$9/'Вводные данные'!$C$6)^(Расчет!EV1-1)),0,(EV83-EV81)/(1+'Вводные данные'!$F$9/'Вводные данные'!$C$6)^(Расчет!EV1-1)))</f>
        <v>N</v>
      </c>
      <c r="EW103" s="357" t="str">
        <f>IF(EW1&gt;'Вводные данные'!$F$7,"N",IF(ISERROR((EW83-EW81)/(1+'Вводные данные'!$F$9/'Вводные данные'!$C$6)^(Расчет!EW1-1)),0,(EW83-EW81)/(1+'Вводные данные'!$F$9/'Вводные данные'!$C$6)^(Расчет!EW1-1)))</f>
        <v>N</v>
      </c>
    </row>
    <row r="104" spans="2:153" s="359" customFormat="1" ht="15" customHeight="1" x14ac:dyDescent="0.25">
      <c r="B104" s="356" t="s">
        <v>325</v>
      </c>
      <c r="C104" s="357">
        <f t="shared" ref="C104:C110" si="17">SUM(D104:EW104)</f>
        <v>213940.67796610171</v>
      </c>
      <c r="D104" s="357">
        <f>IF(D1&gt;'Вводные данные'!$F$7,"N",IF(D1&gt;'Вводные данные'!$F$7,"N",(D5*'Вводные данные'!$E$296)))</f>
        <v>0</v>
      </c>
      <c r="E104" s="357">
        <f>IF(E1&gt;'Вводные данные'!$F$7,"N",IF(E1&gt;'Вводные данные'!$F$7,"N",(E5*'Вводные данные'!$E$296)))</f>
        <v>0</v>
      </c>
      <c r="F104" s="357">
        <f>IF(F1&gt;'Вводные данные'!$F$7,"N",IF(F1&gt;'Вводные данные'!$F$7,"N",(F5*'Вводные данные'!$E$296)))</f>
        <v>0</v>
      </c>
      <c r="G104" s="357">
        <f>IF(G1&gt;'Вводные данные'!$F$7,"N",IF(G1&gt;'Вводные данные'!$F$7,"N",(G5*'Вводные данные'!$E$296)))</f>
        <v>0</v>
      </c>
      <c r="H104" s="357">
        <f>IF(H1&gt;'Вводные данные'!$F$7,"N",IF(H1&gt;'Вводные данные'!$F$7,"N",(H5*'Вводные данные'!$E$296)))</f>
        <v>0</v>
      </c>
      <c r="I104" s="357">
        <f>IF(I1&gt;'Вводные данные'!$F$7,"N",IF(I1&gt;'Вводные данные'!$F$7,"N",(I5*'Вводные данные'!$E$296)))</f>
        <v>0</v>
      </c>
      <c r="J104" s="357">
        <f>IF(J1&gt;'Вводные данные'!$F$7,"N",IF(J1&gt;'Вводные данные'!$F$7,"N",(J5*'Вводные данные'!$E$296)))</f>
        <v>2288.1355932203396</v>
      </c>
      <c r="K104" s="357">
        <f>IF(K1&gt;'Вводные данные'!$F$7,"N",IF(K1&gt;'Вводные данные'!$F$7,"N",(K5*'Вводные данные'!$E$296)))</f>
        <v>4576.2711864406792</v>
      </c>
      <c r="L104" s="357">
        <f>IF(L1&gt;'Вводные данные'!$F$7,"N",IF(L1&gt;'Вводные данные'!$F$7,"N",(L5*'Вводные данные'!$E$296)))</f>
        <v>5720.3389830508486</v>
      </c>
      <c r="M104" s="357">
        <f>IF(M1&gt;'Вводные данные'!$F$7,"N",IF(M1&gt;'Вводные данные'!$F$7,"N",(M5*'Вводные данные'!$E$296)))</f>
        <v>6864.4067796610179</v>
      </c>
      <c r="N104" s="357">
        <f>IF(N1&gt;'Вводные данные'!$F$7,"N",IF(N1&gt;'Вводные данные'!$F$7,"N",(N5*'Вводные данные'!$E$296)))</f>
        <v>9152.5423728813585</v>
      </c>
      <c r="O104" s="357">
        <f>IF(O1&gt;'Вводные данные'!$F$7,"N",IF(O1&gt;'Вводные данные'!$F$7,"N",(O5*'Вводные данные'!$E$296)))</f>
        <v>12584.745762711867</v>
      </c>
      <c r="P104" s="357">
        <f>IF(P1&gt;'Вводные данные'!$F$7,"N",IF(P1&gt;'Вводные данные'!$F$7,"N",(P5*'Вводные данные'!$E$296)))</f>
        <v>16016.949152542375</v>
      </c>
      <c r="Q104" s="357">
        <f>IF(Q1&gt;'Вводные данные'!$F$7,"N",IF(Q1&gt;'Вводные данные'!$F$7,"N",(Q5*'Вводные данные'!$E$296)))</f>
        <v>19449.152542372885</v>
      </c>
      <c r="R104" s="357">
        <f>IF(R1&gt;'Вводные данные'!$F$7,"N",IF(R1&gt;'Вводные данные'!$F$7,"N",(R5*'Вводные данные'!$E$296)))</f>
        <v>22881.355932203394</v>
      </c>
      <c r="S104" s="357">
        <f>IF(S1&gt;'Вводные данные'!$F$7,"N",IF(S1&gt;'Вводные данные'!$F$7,"N",(S5*'Вводные данные'!$E$296)))</f>
        <v>22881.355932203394</v>
      </c>
      <c r="T104" s="357">
        <f>IF(T1&gt;'Вводные данные'!$F$7,"N",IF(T1&gt;'Вводные данные'!$F$7,"N",(T5*'Вводные данные'!$E$296)))</f>
        <v>22881.355932203394</v>
      </c>
      <c r="U104" s="357">
        <f>IF(U1&gt;'Вводные данные'!$F$7,"N",IF(U1&gt;'Вводные данные'!$F$7,"N",(U5*'Вводные данные'!$E$296)))</f>
        <v>22881.355932203394</v>
      </c>
      <c r="V104" s="357">
        <f>IF(V1&gt;'Вводные данные'!$F$7,"N",IF(V1&gt;'Вводные данные'!$F$7,"N",(V5*'Вводные данные'!$E$296)))</f>
        <v>22881.355932203394</v>
      </c>
      <c r="W104" s="357">
        <f>IF(W1&gt;'Вводные данные'!$F$7,"N",IF(W1&gt;'Вводные данные'!$F$7,"N",(W5*'Вводные данные'!$E$296)))</f>
        <v>22881.355932203394</v>
      </c>
      <c r="X104" s="357" t="str">
        <f>IF(X1&gt;'Вводные данные'!$F$7,"N",IF(X1&gt;'Вводные данные'!$F$7,"N",(X5*'Вводные данные'!$E$296)))</f>
        <v>N</v>
      </c>
      <c r="Y104" s="357" t="str">
        <f>IF(Y1&gt;'Вводные данные'!$F$7,"N",IF(Y1&gt;'Вводные данные'!$F$7,"N",(Y5*'Вводные данные'!$E$296)))</f>
        <v>N</v>
      </c>
      <c r="Z104" s="357" t="str">
        <f>IF(Z1&gt;'Вводные данные'!$F$7,"N",IF(Z1&gt;'Вводные данные'!$F$7,"N",(Z5*'Вводные данные'!$E$296)))</f>
        <v>N</v>
      </c>
      <c r="AA104" s="357" t="str">
        <f>IF(AA1&gt;'Вводные данные'!$F$7,"N",IF(AA1&gt;'Вводные данные'!$F$7,"N",(AA5*'Вводные данные'!$E$296)))</f>
        <v>N</v>
      </c>
      <c r="AB104" s="357" t="str">
        <f>IF(AB1&gt;'Вводные данные'!$F$7,"N",IF(AB1&gt;'Вводные данные'!$F$7,"N",(AB5*'Вводные данные'!$E$296)))</f>
        <v>N</v>
      </c>
      <c r="AC104" s="357" t="str">
        <f>IF(AC1&gt;'Вводные данные'!$F$7,"N",IF(AC1&gt;'Вводные данные'!$F$7,"N",(AC5*'Вводные данные'!$E$296)))</f>
        <v>N</v>
      </c>
      <c r="AD104" s="357" t="str">
        <f>IF(AD1&gt;'Вводные данные'!$F$7,"N",IF(AD1&gt;'Вводные данные'!$F$7,"N",(AD5*'Вводные данные'!$E$296)))</f>
        <v>N</v>
      </c>
      <c r="AE104" s="357" t="str">
        <f>IF(AE1&gt;'Вводные данные'!$F$7,"N",IF(AE1&gt;'Вводные данные'!$F$7,"N",(AE5*'Вводные данные'!$E$296)))</f>
        <v>N</v>
      </c>
      <c r="AF104" s="357" t="str">
        <f>IF(AF1&gt;'Вводные данные'!$F$7,"N",IF(AF1&gt;'Вводные данные'!$F$7,"N",(AF5*'Вводные данные'!$E$296)))</f>
        <v>N</v>
      </c>
      <c r="AG104" s="357" t="str">
        <f>IF(AG1&gt;'Вводные данные'!$F$7,"N",IF(AG1&gt;'Вводные данные'!$F$7,"N",(AG5*'Вводные данные'!$E$296)))</f>
        <v>N</v>
      </c>
      <c r="AH104" s="357" t="str">
        <f>IF(AH1&gt;'Вводные данные'!$F$7,"N",IF(AH1&gt;'Вводные данные'!$F$7,"N",(AH5*'Вводные данные'!$E$296)))</f>
        <v>N</v>
      </c>
      <c r="AI104" s="357" t="str">
        <f>IF(AI1&gt;'Вводные данные'!$F$7,"N",IF(AI1&gt;'Вводные данные'!$F$7,"N",(AI5*'Вводные данные'!$E$296)))</f>
        <v>N</v>
      </c>
      <c r="AJ104" s="357" t="str">
        <f>IF(AJ1&gt;'Вводные данные'!$F$7,"N",IF(AJ1&gt;'Вводные данные'!$F$7,"N",(AJ5*'Вводные данные'!$E$296)))</f>
        <v>N</v>
      </c>
      <c r="AK104" s="357" t="str">
        <f>IF(AK1&gt;'Вводные данные'!$F$7,"N",IF(AK1&gt;'Вводные данные'!$F$7,"N",(AK5*'Вводные данные'!$E$296)))</f>
        <v>N</v>
      </c>
      <c r="AL104" s="357" t="str">
        <f>IF(AL1&gt;'Вводные данные'!$F$7,"N",IF(AL1&gt;'Вводные данные'!$F$7,"N",(AL5*'Вводные данные'!$E$296)))</f>
        <v>N</v>
      </c>
      <c r="AM104" s="357" t="str">
        <f>IF(AM1&gt;'Вводные данные'!$F$7,"N",IF(AM1&gt;'Вводные данные'!$F$7,"N",(AM5*'Вводные данные'!$E$296)))</f>
        <v>N</v>
      </c>
      <c r="AN104" s="357" t="str">
        <f>IF(AN1&gt;'Вводные данные'!$F$7,"N",IF(AN1&gt;'Вводные данные'!$F$7,"N",(AN5*'Вводные данные'!$E$296)))</f>
        <v>N</v>
      </c>
      <c r="AO104" s="357" t="str">
        <f>IF(AO1&gt;'Вводные данные'!$F$7,"N",IF(AO1&gt;'Вводные данные'!$F$7,"N",(AO5*'Вводные данные'!$E$296)))</f>
        <v>N</v>
      </c>
      <c r="AP104" s="357" t="str">
        <f>IF(AP1&gt;'Вводные данные'!$F$7,"N",IF(AP1&gt;'Вводные данные'!$F$7,"N",(AP5*'Вводные данные'!$E$296)))</f>
        <v>N</v>
      </c>
      <c r="AQ104" s="357" t="str">
        <f>IF(AQ1&gt;'Вводные данные'!$F$7,"N",IF(AQ1&gt;'Вводные данные'!$F$7,"N",(AQ5*'Вводные данные'!$E$296)))</f>
        <v>N</v>
      </c>
      <c r="AR104" s="357" t="str">
        <f>IF(AR1&gt;'Вводные данные'!$F$7,"N",IF(AR1&gt;'Вводные данные'!$F$7,"N",(AR5*'Вводные данные'!$E$296)))</f>
        <v>N</v>
      </c>
      <c r="AS104" s="357" t="str">
        <f>IF(AS1&gt;'Вводные данные'!$F$7,"N",IF(AS1&gt;'Вводные данные'!$F$7,"N",(AS5*'Вводные данные'!$E$296)))</f>
        <v>N</v>
      </c>
      <c r="AT104" s="357" t="str">
        <f>IF(AT1&gt;'Вводные данные'!$F$7,"N",IF(AT1&gt;'Вводные данные'!$F$7,"N",(AT5*'Вводные данные'!$E$296)))</f>
        <v>N</v>
      </c>
      <c r="AU104" s="357" t="str">
        <f>IF(AU1&gt;'Вводные данные'!$F$7,"N",IF(AU1&gt;'Вводные данные'!$F$7,"N",(AU5*'Вводные данные'!$E$296)))</f>
        <v>N</v>
      </c>
      <c r="AV104" s="357" t="str">
        <f>IF(AV1&gt;'Вводные данные'!$F$7,"N",IF(AV1&gt;'Вводные данные'!$F$7,"N",(AV5*'Вводные данные'!$E$296)))</f>
        <v>N</v>
      </c>
      <c r="AW104" s="357" t="str">
        <f>IF(AW1&gt;'Вводные данные'!$F$7,"N",IF(AW1&gt;'Вводные данные'!$F$7,"N",(AW5*'Вводные данные'!$E$296)))</f>
        <v>N</v>
      </c>
      <c r="AX104" s="357" t="str">
        <f>IF(AX1&gt;'Вводные данные'!$F$7,"N",IF(AX1&gt;'Вводные данные'!$F$7,"N",(AX5*'Вводные данные'!$E$296)))</f>
        <v>N</v>
      </c>
      <c r="AY104" s="357" t="str">
        <f>IF(AY1&gt;'Вводные данные'!$F$7,"N",IF(AY1&gt;'Вводные данные'!$F$7,"N",(AY5*'Вводные данные'!$E$296)))</f>
        <v>N</v>
      </c>
      <c r="AZ104" s="357" t="str">
        <f>IF(AZ1&gt;'Вводные данные'!$F$7,"N",IF(AZ1&gt;'Вводные данные'!$F$7,"N",(AZ5*'Вводные данные'!$E$296)))</f>
        <v>N</v>
      </c>
      <c r="BA104" s="357" t="str">
        <f>IF(BA1&gt;'Вводные данные'!$F$7,"N",IF(BA1&gt;'Вводные данные'!$F$7,"N",(BA5*'Вводные данные'!$E$296)))</f>
        <v>N</v>
      </c>
      <c r="BB104" s="357" t="str">
        <f>IF(BB1&gt;'Вводные данные'!$F$7,"N",IF(BB1&gt;'Вводные данные'!$F$7,"N",(BB5*'Вводные данные'!$E$296)))</f>
        <v>N</v>
      </c>
      <c r="BC104" s="357" t="str">
        <f>IF(BC1&gt;'Вводные данные'!$F$7,"N",IF(BC1&gt;'Вводные данные'!$F$7,"N",(BC5*'Вводные данные'!$E$296)))</f>
        <v>N</v>
      </c>
      <c r="BD104" s="357" t="str">
        <f>IF(BD1&gt;'Вводные данные'!$F$7,"N",IF(BD1&gt;'Вводные данные'!$F$7,"N",(BD5*'Вводные данные'!$E$296)))</f>
        <v>N</v>
      </c>
      <c r="BE104" s="357" t="str">
        <f>IF(BE1&gt;'Вводные данные'!$F$7,"N",IF(BE1&gt;'Вводные данные'!$F$7,"N",(BE5*'Вводные данные'!$E$296)))</f>
        <v>N</v>
      </c>
      <c r="BF104" s="357" t="str">
        <f>IF(BF1&gt;'Вводные данные'!$F$7,"N",IF(BF1&gt;'Вводные данные'!$F$7,"N",(BF5*'Вводные данные'!$E$296)))</f>
        <v>N</v>
      </c>
      <c r="BG104" s="357" t="str">
        <f>IF(BG1&gt;'Вводные данные'!$F$7,"N",IF(BG1&gt;'Вводные данные'!$F$7,"N",(BG5*'Вводные данные'!$E$296)))</f>
        <v>N</v>
      </c>
      <c r="BH104" s="357" t="str">
        <f>IF(BH1&gt;'Вводные данные'!$F$7,"N",IF(BH1&gt;'Вводные данные'!$F$7,"N",(BH5*'Вводные данные'!$E$296)))</f>
        <v>N</v>
      </c>
      <c r="BI104" s="357" t="str">
        <f>IF(BI1&gt;'Вводные данные'!$F$7,"N",IF(BI1&gt;'Вводные данные'!$F$7,"N",(BI5*'Вводные данные'!$E$296)))</f>
        <v>N</v>
      </c>
      <c r="BJ104" s="357" t="str">
        <f>IF(BJ1&gt;'Вводные данные'!$F$7,"N",IF(BJ1&gt;'Вводные данные'!$F$7,"N",(BJ5*'Вводные данные'!$E$296)))</f>
        <v>N</v>
      </c>
      <c r="BK104" s="357" t="str">
        <f>IF(BK1&gt;'Вводные данные'!$F$7,"N",IF(BK1&gt;'Вводные данные'!$F$7,"N",(BK5*'Вводные данные'!$E$296)))</f>
        <v>N</v>
      </c>
      <c r="BL104" s="357" t="str">
        <f>IF(BL1&gt;'Вводные данные'!$F$7,"N",IF(BL1&gt;'Вводные данные'!$F$7,"N",(BL5*'Вводные данные'!$E$296)))</f>
        <v>N</v>
      </c>
      <c r="BM104" s="357" t="str">
        <f>IF(BM1&gt;'Вводные данные'!$F$7,"N",IF(BM1&gt;'Вводные данные'!$F$7,"N",(BM5*'Вводные данные'!$E$296)))</f>
        <v>N</v>
      </c>
      <c r="BN104" s="357" t="str">
        <f>IF(BN1&gt;'Вводные данные'!$F$7,"N",IF(BN1&gt;'Вводные данные'!$F$7,"N",(BN5*'Вводные данные'!$E$296)))</f>
        <v>N</v>
      </c>
      <c r="BO104" s="357" t="str">
        <f>IF(BO1&gt;'Вводные данные'!$F$7,"N",IF(BO1&gt;'Вводные данные'!$F$7,"N",(BO5*'Вводные данные'!$E$296)))</f>
        <v>N</v>
      </c>
      <c r="BP104" s="357" t="str">
        <f>IF(BP1&gt;'Вводные данные'!$F$7,"N",IF(BP1&gt;'Вводные данные'!$F$7,"N",(BP5*'Вводные данные'!$E$296)))</f>
        <v>N</v>
      </c>
      <c r="BQ104" s="357" t="str">
        <f>IF(BQ1&gt;'Вводные данные'!$F$7,"N",IF(BQ1&gt;'Вводные данные'!$F$7,"N",(BQ5*'Вводные данные'!$E$296)))</f>
        <v>N</v>
      </c>
      <c r="BR104" s="357" t="str">
        <f>IF(BR1&gt;'Вводные данные'!$F$7,"N",IF(BR1&gt;'Вводные данные'!$F$7,"N",(BR5*'Вводные данные'!$E$296)))</f>
        <v>N</v>
      </c>
      <c r="BS104" s="357" t="str">
        <f>IF(BS1&gt;'Вводные данные'!$F$7,"N",IF(BS1&gt;'Вводные данные'!$F$7,"N",(BS5*'Вводные данные'!$E$296)))</f>
        <v>N</v>
      </c>
      <c r="BT104" s="357" t="str">
        <f>IF(BT1&gt;'Вводные данные'!$F$7,"N",IF(BT1&gt;'Вводные данные'!$F$7,"N",(BT5*'Вводные данные'!$E$296)))</f>
        <v>N</v>
      </c>
      <c r="BU104" s="357" t="str">
        <f>IF(BU1&gt;'Вводные данные'!$F$7,"N",IF(BU1&gt;'Вводные данные'!$F$7,"N",(BU5*'Вводные данные'!$E$296)))</f>
        <v>N</v>
      </c>
      <c r="BV104" s="357" t="str">
        <f>IF(BV1&gt;'Вводные данные'!$F$7,"N",IF(BV1&gt;'Вводные данные'!$F$7,"N",(BV5*'Вводные данные'!$E$296)))</f>
        <v>N</v>
      </c>
      <c r="BW104" s="357" t="str">
        <f>IF(BW1&gt;'Вводные данные'!$F$7,"N",IF(BW1&gt;'Вводные данные'!$F$7,"N",(BW5*'Вводные данные'!$E$296)))</f>
        <v>N</v>
      </c>
      <c r="BX104" s="357" t="str">
        <f>IF(BX1&gt;'Вводные данные'!$F$7,"N",IF(BX1&gt;'Вводные данные'!$F$7,"N",(BX5*'Вводные данные'!$E$296)))</f>
        <v>N</v>
      </c>
      <c r="BY104" s="357" t="str">
        <f>IF(BY1&gt;'Вводные данные'!$F$7,"N",IF(BY1&gt;'Вводные данные'!$F$7,"N",(BY5*'Вводные данные'!$E$296)))</f>
        <v>N</v>
      </c>
      <c r="BZ104" s="357" t="str">
        <f>IF(BZ1&gt;'Вводные данные'!$F$7,"N",IF(BZ1&gt;'Вводные данные'!$F$7,"N",(BZ5*'Вводные данные'!$E$296)))</f>
        <v>N</v>
      </c>
      <c r="CA104" s="357" t="str">
        <f>IF(CA1&gt;'Вводные данные'!$F$7,"N",IF(CA1&gt;'Вводные данные'!$F$7,"N",(CA5*'Вводные данные'!$E$296)))</f>
        <v>N</v>
      </c>
      <c r="CB104" s="357" t="str">
        <f>IF(CB1&gt;'Вводные данные'!$F$7,"N",IF(CB1&gt;'Вводные данные'!$F$7,"N",(CB5*'Вводные данные'!$E$296)))</f>
        <v>N</v>
      </c>
      <c r="CC104" s="357" t="str">
        <f>IF(CC1&gt;'Вводные данные'!$F$7,"N",IF(CC1&gt;'Вводные данные'!$F$7,"N",(CC5*'Вводные данные'!$E$296)))</f>
        <v>N</v>
      </c>
      <c r="CD104" s="357" t="str">
        <f>IF(CD1&gt;'Вводные данные'!$F$7,"N",IF(CD1&gt;'Вводные данные'!$F$7,"N",(CD5*'Вводные данные'!$E$296)))</f>
        <v>N</v>
      </c>
      <c r="CE104" s="357" t="str">
        <f>IF(CE1&gt;'Вводные данные'!$F$7,"N",IF(CE1&gt;'Вводные данные'!$F$7,"N",(CE5*'Вводные данные'!$E$296)))</f>
        <v>N</v>
      </c>
      <c r="CF104" s="357" t="str">
        <f>IF(CF1&gt;'Вводные данные'!$F$7,"N",IF(CF1&gt;'Вводные данные'!$F$7,"N",(CF5*'Вводные данные'!$E$296)))</f>
        <v>N</v>
      </c>
      <c r="CG104" s="357" t="str">
        <f>IF(CG1&gt;'Вводные данные'!$F$7,"N",IF(CG1&gt;'Вводные данные'!$F$7,"N",(CG5*'Вводные данные'!$E$296)))</f>
        <v>N</v>
      </c>
      <c r="CH104" s="357" t="str">
        <f>IF(CH1&gt;'Вводные данные'!$F$7,"N",IF(CH1&gt;'Вводные данные'!$F$7,"N",(CH5*'Вводные данные'!$E$296)))</f>
        <v>N</v>
      </c>
      <c r="CI104" s="357" t="str">
        <f>IF(CI1&gt;'Вводные данные'!$F$7,"N",IF(CI1&gt;'Вводные данные'!$F$7,"N",(CI5*'Вводные данные'!$E$296)))</f>
        <v>N</v>
      </c>
      <c r="CJ104" s="357" t="str">
        <f>IF(CJ1&gt;'Вводные данные'!$F$7,"N",IF(CJ1&gt;'Вводные данные'!$F$7,"N",(CJ5*'Вводные данные'!$E$296)))</f>
        <v>N</v>
      </c>
      <c r="CK104" s="357" t="str">
        <f>IF(CK1&gt;'Вводные данные'!$F$7,"N",IF(CK1&gt;'Вводные данные'!$F$7,"N",(CK5*'Вводные данные'!$E$296)))</f>
        <v>N</v>
      </c>
      <c r="CL104" s="357" t="str">
        <f>IF(CL1&gt;'Вводные данные'!$F$7,"N",IF(CL1&gt;'Вводные данные'!$F$7,"N",(CL5*'Вводные данные'!$E$296)))</f>
        <v>N</v>
      </c>
      <c r="CM104" s="357" t="str">
        <f>IF(CM1&gt;'Вводные данные'!$F$7,"N",IF(CM1&gt;'Вводные данные'!$F$7,"N",(CM5*'Вводные данные'!$E$296)))</f>
        <v>N</v>
      </c>
      <c r="CN104" s="357" t="str">
        <f>IF(CN1&gt;'Вводные данные'!$F$7,"N",IF(CN1&gt;'Вводные данные'!$F$7,"N",(CN5*'Вводные данные'!$E$296)))</f>
        <v>N</v>
      </c>
      <c r="CO104" s="357" t="str">
        <f>IF(CO1&gt;'Вводные данные'!$F$7,"N",IF(CO1&gt;'Вводные данные'!$F$7,"N",(CO5*'Вводные данные'!$E$296)))</f>
        <v>N</v>
      </c>
      <c r="CP104" s="357" t="str">
        <f>IF(CP1&gt;'Вводные данные'!$F$7,"N",IF(CP1&gt;'Вводные данные'!$F$7,"N",(CP5*'Вводные данные'!$E$296)))</f>
        <v>N</v>
      </c>
      <c r="CQ104" s="357" t="str">
        <f>IF(CQ1&gt;'Вводные данные'!$F$7,"N",IF(CQ1&gt;'Вводные данные'!$F$7,"N",(CQ5*'Вводные данные'!$E$296)))</f>
        <v>N</v>
      </c>
      <c r="CR104" s="357" t="str">
        <f>IF(CR1&gt;'Вводные данные'!$F$7,"N",IF(CR1&gt;'Вводные данные'!$F$7,"N",(CR5*'Вводные данные'!$E$296)))</f>
        <v>N</v>
      </c>
      <c r="CS104" s="357" t="str">
        <f>IF(CS1&gt;'Вводные данные'!$F$7,"N",IF(CS1&gt;'Вводные данные'!$F$7,"N",(CS5*'Вводные данные'!$E$296)))</f>
        <v>N</v>
      </c>
      <c r="CT104" s="357" t="str">
        <f>IF(CT1&gt;'Вводные данные'!$F$7,"N",IF(CT1&gt;'Вводные данные'!$F$7,"N",(CT5*'Вводные данные'!$E$296)))</f>
        <v>N</v>
      </c>
      <c r="CU104" s="357" t="str">
        <f>IF(CU1&gt;'Вводные данные'!$F$7,"N",IF(CU1&gt;'Вводные данные'!$F$7,"N",(CU5*'Вводные данные'!$E$296)))</f>
        <v>N</v>
      </c>
      <c r="CV104" s="357" t="str">
        <f>IF(CV1&gt;'Вводные данные'!$F$7,"N",IF(CV1&gt;'Вводные данные'!$F$7,"N",(CV5*'Вводные данные'!$E$296)))</f>
        <v>N</v>
      </c>
      <c r="CW104" s="357" t="str">
        <f>IF(CW1&gt;'Вводные данные'!$F$7,"N",IF(CW1&gt;'Вводные данные'!$F$7,"N",(CW5*'Вводные данные'!$E$296)))</f>
        <v>N</v>
      </c>
      <c r="CX104" s="357" t="str">
        <f>IF(CX1&gt;'Вводные данные'!$F$7,"N",IF(CX1&gt;'Вводные данные'!$F$7,"N",(CX5*'Вводные данные'!$E$296)))</f>
        <v>N</v>
      </c>
      <c r="CY104" s="357" t="str">
        <f>IF(CY1&gt;'Вводные данные'!$F$7,"N",IF(CY1&gt;'Вводные данные'!$F$7,"N",(CY5*'Вводные данные'!$E$296)))</f>
        <v>N</v>
      </c>
      <c r="CZ104" s="357" t="str">
        <f>IF(CZ1&gt;'Вводные данные'!$F$7,"N",IF(CZ1&gt;'Вводные данные'!$F$7,"N",(CZ5*'Вводные данные'!$E$296)))</f>
        <v>N</v>
      </c>
      <c r="DA104" s="357" t="str">
        <f>IF(DA1&gt;'Вводные данные'!$F$7,"N",IF(DA1&gt;'Вводные данные'!$F$7,"N",(DA5*'Вводные данные'!$E$296)))</f>
        <v>N</v>
      </c>
      <c r="DB104" s="357" t="str">
        <f>IF(DB1&gt;'Вводные данные'!$F$7,"N",IF(DB1&gt;'Вводные данные'!$F$7,"N",(DB5*'Вводные данные'!$E$296)))</f>
        <v>N</v>
      </c>
      <c r="DC104" s="357" t="str">
        <f>IF(DC1&gt;'Вводные данные'!$F$7,"N",IF(DC1&gt;'Вводные данные'!$F$7,"N",(DC5*'Вводные данные'!$E$296)))</f>
        <v>N</v>
      </c>
      <c r="DD104" s="357" t="str">
        <f>IF(DD1&gt;'Вводные данные'!$F$7,"N",IF(DD1&gt;'Вводные данные'!$F$7,"N",(DD5*'Вводные данные'!$E$296)))</f>
        <v>N</v>
      </c>
      <c r="DE104" s="357" t="str">
        <f>IF(DE1&gt;'Вводные данные'!$F$7,"N",IF(DE1&gt;'Вводные данные'!$F$7,"N",(DE5*'Вводные данные'!$E$296)))</f>
        <v>N</v>
      </c>
      <c r="DF104" s="357" t="str">
        <f>IF(DF1&gt;'Вводные данные'!$F$7,"N",IF(DF1&gt;'Вводные данные'!$F$7,"N",(DF5*'Вводные данные'!$E$296)))</f>
        <v>N</v>
      </c>
      <c r="DG104" s="357" t="str">
        <f>IF(DG1&gt;'Вводные данные'!$F$7,"N",IF(DG1&gt;'Вводные данные'!$F$7,"N",(DG5*'Вводные данные'!$E$296)))</f>
        <v>N</v>
      </c>
      <c r="DH104" s="357" t="str">
        <f>IF(DH1&gt;'Вводные данные'!$F$7,"N",IF(DH1&gt;'Вводные данные'!$F$7,"N",(DH5*'Вводные данные'!$E$296)))</f>
        <v>N</v>
      </c>
      <c r="DI104" s="357" t="str">
        <f>IF(DI1&gt;'Вводные данные'!$F$7,"N",IF(DI1&gt;'Вводные данные'!$F$7,"N",(DI5*'Вводные данные'!$E$296)))</f>
        <v>N</v>
      </c>
      <c r="DJ104" s="357" t="str">
        <f>IF(DJ1&gt;'Вводные данные'!$F$7,"N",IF(DJ1&gt;'Вводные данные'!$F$7,"N",(DJ5*'Вводные данные'!$E$296)))</f>
        <v>N</v>
      </c>
      <c r="DK104" s="357" t="str">
        <f>IF(DK1&gt;'Вводные данные'!$F$7,"N",IF(DK1&gt;'Вводные данные'!$F$7,"N",(DK5*'Вводные данные'!$E$296)))</f>
        <v>N</v>
      </c>
      <c r="DL104" s="357" t="str">
        <f>IF(DL1&gt;'Вводные данные'!$F$7,"N",IF(DL1&gt;'Вводные данные'!$F$7,"N",(DL5*'Вводные данные'!$E$296)))</f>
        <v>N</v>
      </c>
      <c r="DM104" s="357" t="str">
        <f>IF(DM1&gt;'Вводные данные'!$F$7,"N",IF(DM1&gt;'Вводные данные'!$F$7,"N",(DM5*'Вводные данные'!$E$296)))</f>
        <v>N</v>
      </c>
      <c r="DN104" s="357" t="str">
        <f>IF(DN1&gt;'Вводные данные'!$F$7,"N",IF(DN1&gt;'Вводные данные'!$F$7,"N",(DN5*'Вводные данные'!$E$296)))</f>
        <v>N</v>
      </c>
      <c r="DO104" s="357" t="str">
        <f>IF(DO1&gt;'Вводные данные'!$F$7,"N",IF(DO1&gt;'Вводные данные'!$F$7,"N",(DO5*'Вводные данные'!$E$296)))</f>
        <v>N</v>
      </c>
      <c r="DP104" s="357" t="str">
        <f>IF(DP1&gt;'Вводные данные'!$F$7,"N",IF(DP1&gt;'Вводные данные'!$F$7,"N",(DP5*'Вводные данные'!$E$296)))</f>
        <v>N</v>
      </c>
      <c r="DQ104" s="357" t="str">
        <f>IF(DQ1&gt;'Вводные данные'!$F$7,"N",IF(DQ1&gt;'Вводные данные'!$F$7,"N",(DQ5*'Вводные данные'!$E$296)))</f>
        <v>N</v>
      </c>
      <c r="DR104" s="357" t="str">
        <f>IF(DR1&gt;'Вводные данные'!$F$7,"N",IF(DR1&gt;'Вводные данные'!$F$7,"N",(DR5*'Вводные данные'!$E$296)))</f>
        <v>N</v>
      </c>
      <c r="DS104" s="357" t="str">
        <f>IF(DS1&gt;'Вводные данные'!$F$7,"N",IF(DS1&gt;'Вводные данные'!$F$7,"N",(DS5*'Вводные данные'!$E$296)))</f>
        <v>N</v>
      </c>
      <c r="DT104" s="357" t="str">
        <f>IF(DT1&gt;'Вводные данные'!$F$7,"N",IF(DT1&gt;'Вводные данные'!$F$7,"N",(DT5*'Вводные данные'!$E$296)))</f>
        <v>N</v>
      </c>
      <c r="DU104" s="357" t="str">
        <f>IF(DU1&gt;'Вводные данные'!$F$7,"N",IF(DU1&gt;'Вводные данные'!$F$7,"N",(DU5*'Вводные данные'!$E$296)))</f>
        <v>N</v>
      </c>
      <c r="DV104" s="357" t="str">
        <f>IF(DV1&gt;'Вводные данные'!$F$7,"N",IF(DV1&gt;'Вводные данные'!$F$7,"N",(DV5*'Вводные данные'!$E$296)))</f>
        <v>N</v>
      </c>
      <c r="DW104" s="357" t="str">
        <f>IF(DW1&gt;'Вводные данные'!$F$7,"N",IF(DW1&gt;'Вводные данные'!$F$7,"N",(DW5*'Вводные данные'!$E$296)))</f>
        <v>N</v>
      </c>
      <c r="DX104" s="357" t="str">
        <f>IF(DX1&gt;'Вводные данные'!$F$7,"N",IF(DX1&gt;'Вводные данные'!$F$7,"N",(DX5*'Вводные данные'!$E$296)))</f>
        <v>N</v>
      </c>
      <c r="DY104" s="357" t="str">
        <f>IF(DY1&gt;'Вводные данные'!$F$7,"N",IF(DY1&gt;'Вводные данные'!$F$7,"N",(DY5*'Вводные данные'!$E$296)))</f>
        <v>N</v>
      </c>
      <c r="DZ104" s="357" t="str">
        <f>IF(DZ1&gt;'Вводные данные'!$F$7,"N",IF(DZ1&gt;'Вводные данные'!$F$7,"N",(DZ5*'Вводные данные'!$E$296)))</f>
        <v>N</v>
      </c>
      <c r="EA104" s="357" t="str">
        <f>IF(EA1&gt;'Вводные данные'!$F$7,"N",IF(EA1&gt;'Вводные данные'!$F$7,"N",(EA5*'Вводные данные'!$E$296)))</f>
        <v>N</v>
      </c>
      <c r="EB104" s="357" t="str">
        <f>IF(EB1&gt;'Вводные данные'!$F$7,"N",IF(EB1&gt;'Вводные данные'!$F$7,"N",(EB5*'Вводные данные'!$E$296)))</f>
        <v>N</v>
      </c>
      <c r="EC104" s="357" t="str">
        <f>IF(EC1&gt;'Вводные данные'!$F$7,"N",IF(EC1&gt;'Вводные данные'!$F$7,"N",(EC5*'Вводные данные'!$E$296)))</f>
        <v>N</v>
      </c>
      <c r="ED104" s="357" t="str">
        <f>IF(ED1&gt;'Вводные данные'!$F$7,"N",IF(ED1&gt;'Вводные данные'!$F$7,"N",(ED5*'Вводные данные'!$E$296)))</f>
        <v>N</v>
      </c>
      <c r="EE104" s="357" t="str">
        <f>IF(EE1&gt;'Вводные данные'!$F$7,"N",IF(EE1&gt;'Вводные данные'!$F$7,"N",(EE5*'Вводные данные'!$E$296)))</f>
        <v>N</v>
      </c>
      <c r="EF104" s="357" t="str">
        <f>IF(EF1&gt;'Вводные данные'!$F$7,"N",IF(EF1&gt;'Вводные данные'!$F$7,"N",(EF5*'Вводные данные'!$E$296)))</f>
        <v>N</v>
      </c>
      <c r="EG104" s="357" t="str">
        <f>IF(EG1&gt;'Вводные данные'!$F$7,"N",IF(EG1&gt;'Вводные данные'!$F$7,"N",(EG5*'Вводные данные'!$E$296)))</f>
        <v>N</v>
      </c>
      <c r="EH104" s="357" t="str">
        <f>IF(EH1&gt;'Вводные данные'!$F$7,"N",IF(EH1&gt;'Вводные данные'!$F$7,"N",(EH5*'Вводные данные'!$E$296)))</f>
        <v>N</v>
      </c>
      <c r="EI104" s="357" t="str">
        <f>IF(EI1&gt;'Вводные данные'!$F$7,"N",IF(EI1&gt;'Вводные данные'!$F$7,"N",(EI5*'Вводные данные'!$E$296)))</f>
        <v>N</v>
      </c>
      <c r="EJ104" s="357" t="str">
        <f>IF(EJ1&gt;'Вводные данные'!$F$7,"N",IF(EJ1&gt;'Вводные данные'!$F$7,"N",(EJ5*'Вводные данные'!$E$296)))</f>
        <v>N</v>
      </c>
      <c r="EK104" s="357" t="str">
        <f>IF(EK1&gt;'Вводные данные'!$F$7,"N",IF(EK1&gt;'Вводные данные'!$F$7,"N",(EK5*'Вводные данные'!$E$296)))</f>
        <v>N</v>
      </c>
      <c r="EL104" s="357" t="str">
        <f>IF(EL1&gt;'Вводные данные'!$F$7,"N",IF(EL1&gt;'Вводные данные'!$F$7,"N",(EL5*'Вводные данные'!$E$296)))</f>
        <v>N</v>
      </c>
      <c r="EM104" s="357" t="str">
        <f>IF(EM1&gt;'Вводные данные'!$F$7,"N",IF(EM1&gt;'Вводные данные'!$F$7,"N",(EM5*'Вводные данные'!$E$296)))</f>
        <v>N</v>
      </c>
      <c r="EN104" s="357" t="str">
        <f>IF(EN1&gt;'Вводные данные'!$F$7,"N",IF(EN1&gt;'Вводные данные'!$F$7,"N",(EN5*'Вводные данные'!$E$296)))</f>
        <v>N</v>
      </c>
      <c r="EO104" s="357" t="str">
        <f>IF(EO1&gt;'Вводные данные'!$F$7,"N",IF(EO1&gt;'Вводные данные'!$F$7,"N",(EO5*'Вводные данные'!$E$296)))</f>
        <v>N</v>
      </c>
      <c r="EP104" s="357" t="str">
        <f>IF(EP1&gt;'Вводные данные'!$F$7,"N",IF(EP1&gt;'Вводные данные'!$F$7,"N",(EP5*'Вводные данные'!$E$296)))</f>
        <v>N</v>
      </c>
      <c r="EQ104" s="357" t="str">
        <f>IF(EQ1&gt;'Вводные данные'!$F$7,"N",IF(EQ1&gt;'Вводные данные'!$F$7,"N",(EQ5*'Вводные данные'!$E$296)))</f>
        <v>N</v>
      </c>
      <c r="ER104" s="357" t="str">
        <f>IF(ER1&gt;'Вводные данные'!$F$7,"N",IF(ER1&gt;'Вводные данные'!$F$7,"N",(ER5*'Вводные данные'!$E$296)))</f>
        <v>N</v>
      </c>
      <c r="ES104" s="357" t="str">
        <f>IF(ES1&gt;'Вводные данные'!$F$7,"N",IF(ES1&gt;'Вводные данные'!$F$7,"N",(ES5*'Вводные данные'!$E$296)))</f>
        <v>N</v>
      </c>
      <c r="ET104" s="357" t="str">
        <f>IF(ET1&gt;'Вводные данные'!$F$7,"N",IF(ET1&gt;'Вводные данные'!$F$7,"N",(ET5*'Вводные данные'!$E$296)))</f>
        <v>N</v>
      </c>
      <c r="EU104" s="357" t="str">
        <f>IF(EU1&gt;'Вводные данные'!$F$7,"N",IF(EU1&gt;'Вводные данные'!$F$7,"N",(EU5*'Вводные данные'!$E$296)))</f>
        <v>N</v>
      </c>
      <c r="EV104" s="357" t="str">
        <f>IF(EV1&gt;'Вводные данные'!$F$7,"N",IF(EV1&gt;'Вводные данные'!$F$7,"N",(EV5*'Вводные данные'!$E$296)))</f>
        <v>N</v>
      </c>
      <c r="EW104" s="357" t="str">
        <f>IF(EW1&gt;'Вводные данные'!$F$7,"N",IF(EW1&gt;'Вводные данные'!$F$7,"N",(EW5*'Вводные данные'!$E$296)))</f>
        <v>N</v>
      </c>
    </row>
    <row r="105" spans="2:153" s="359" customFormat="1" ht="15" customHeight="1" x14ac:dyDescent="0.25">
      <c r="B105" s="356" t="s">
        <v>324</v>
      </c>
      <c r="C105" s="357">
        <f t="shared" si="17"/>
        <v>67272.74035444636</v>
      </c>
      <c r="D105" s="357">
        <f>IF(D1&gt;'Вводные данные'!$F$7,"N",((SUM(D7,D8,D10:D13)*'Вводные данные'!$E$296+SUM(D16,D19)*'Вводные данные'!$E$297)))</f>
        <v>0</v>
      </c>
      <c r="E105" s="357">
        <f>IF(E1&gt;'Вводные данные'!$F$7,"N",((SUM(E7,E8,E10:E13)*'Вводные данные'!$E$296+SUM(E16,E19)*'Вводные данные'!$E$297)))</f>
        <v>0</v>
      </c>
      <c r="F105" s="357">
        <f>IF(F1&gt;'Вводные данные'!$F$7,"N",((SUM(F7,F8,F10:F13)*'Вводные данные'!$E$296+SUM(F16,F19)*'Вводные данные'!$E$297)))</f>
        <v>0</v>
      </c>
      <c r="G105" s="357">
        <f>IF(G1&gt;'Вводные данные'!$F$7,"N",((SUM(G7,G8,G10:G13)*'Вводные данные'!$E$296+SUM(G16,G19)*'Вводные данные'!$E$297)))</f>
        <v>0</v>
      </c>
      <c r="H105" s="357">
        <f>IF(H1&gt;'Вводные данные'!$F$7,"N",((SUM(H7,H8,H10:H13)*'Вводные данные'!$E$296+SUM(H16,H19)*'Вводные данные'!$E$297)))</f>
        <v>0</v>
      </c>
      <c r="I105" s="357">
        <f>IF(I1&gt;'Вводные данные'!$F$7,"N",((SUM(I7,I8,I10:I13)*'Вводные данные'!$E$296+SUM(I16,I19)*'Вводные данные'!$E$297)))</f>
        <v>0</v>
      </c>
      <c r="J105" s="357">
        <f>IF(J1&gt;'Вводные данные'!$F$7,"N",((SUM(J7,J8,J10:J13)*'Вводные данные'!$E$296+SUM(J16,J19)*'Вводные данные'!$E$297)))</f>
        <v>719.49454924541567</v>
      </c>
      <c r="K105" s="357">
        <f>IF(K1&gt;'Вводные данные'!$F$7,"N",((SUM(K7,K8,K10:K13)*'Вводные данные'!$E$296+SUM(K16,K19)*'Вводные данные'!$E$297)))</f>
        <v>1438.9890984908313</v>
      </c>
      <c r="L105" s="357">
        <f>IF(L1&gt;'Вводные данные'!$F$7,"N",((SUM(L7,L8,L10:L13)*'Вводные данные'!$E$296+SUM(L16,L19)*'Вводные данные'!$E$297)))</f>
        <v>1798.736373113539</v>
      </c>
      <c r="M105" s="357">
        <f>IF(M1&gt;'Вводные данные'!$F$7,"N",((SUM(M7,M8,M10:M13)*'Вводные данные'!$E$296+SUM(M16,M19)*'Вводные данные'!$E$297)))</f>
        <v>2158.4836477362469</v>
      </c>
      <c r="N105" s="357">
        <f>IF(N1&gt;'Вводные данные'!$F$7,"N",((SUM(N7,N8,N10:N13)*'Вводные данные'!$E$296+SUM(N16,N19)*'Вводные данные'!$E$297)))</f>
        <v>2877.9781969816627</v>
      </c>
      <c r="O105" s="357">
        <f>IF(O1&gt;'Вводные данные'!$F$7,"N",((SUM(O7,O8,O10:O13)*'Вводные данные'!$E$296+SUM(O16,O19)*'Вводные данные'!$E$297)))</f>
        <v>3957.2200208497861</v>
      </c>
      <c r="P105" s="357">
        <f>IF(P1&gt;'Вводные данные'!$F$7,"N",((SUM(P7,P8,P10:P13)*'Вводные данные'!$E$296+SUM(P16,P19)*'Вводные данные'!$E$297)))</f>
        <v>5036.4618447179091</v>
      </c>
      <c r="Q105" s="357">
        <f>IF(Q1&gt;'Вводные данные'!$F$7,"N",((SUM(Q7,Q8,Q10:Q13)*'Вводные данные'!$E$296+SUM(Q16,Q19)*'Вводные данные'!$E$297)))</f>
        <v>6115.703668586033</v>
      </c>
      <c r="R105" s="357">
        <f>IF(R1&gt;'Вводные данные'!$F$7,"N",((SUM(R7,R8,R10:R13)*'Вводные данные'!$E$296+SUM(R16,R19)*'Вводные данные'!$E$297)))</f>
        <v>7194.945492454156</v>
      </c>
      <c r="S105" s="357">
        <f>IF(S1&gt;'Вводные данные'!$F$7,"N",((SUM(S7,S8,S10:S13)*'Вводные данные'!$E$296+SUM(S16,S19)*'Вводные данные'!$E$297)))</f>
        <v>7194.945492454156</v>
      </c>
      <c r="T105" s="357">
        <f>IF(T1&gt;'Вводные данные'!$F$7,"N",((SUM(T7,T8,T10:T13)*'Вводные данные'!$E$296+SUM(T16,T19)*'Вводные данные'!$E$297)))</f>
        <v>7194.945492454156</v>
      </c>
      <c r="U105" s="357">
        <f>IF(U1&gt;'Вводные данные'!$F$7,"N",((SUM(U7,U8,U10:U13)*'Вводные данные'!$E$296+SUM(U16,U19)*'Вводные данные'!$E$297)))</f>
        <v>7194.945492454156</v>
      </c>
      <c r="V105" s="357">
        <f>IF(V1&gt;'Вводные данные'!$F$7,"N",((SUM(V7,V8,V10:V13)*'Вводные данные'!$E$296+SUM(V16,V19)*'Вводные данные'!$E$297)))</f>
        <v>7194.945492454156</v>
      </c>
      <c r="W105" s="357">
        <f>IF(W1&gt;'Вводные данные'!$F$7,"N",((SUM(W7,W8,W10:W13)*'Вводные данные'!$E$296+SUM(W16,W19)*'Вводные данные'!$E$297)))</f>
        <v>7194.945492454156</v>
      </c>
      <c r="X105" s="357" t="str">
        <f>IF(X1&gt;'Вводные данные'!$F$7,"N",((SUM(X7,X8,X10:X13)*'Вводные данные'!$E$296+SUM(X16,X19)*'Вводные данные'!$E$297)))</f>
        <v>N</v>
      </c>
      <c r="Y105" s="357" t="str">
        <f>IF(Y1&gt;'Вводные данные'!$F$7,"N",((SUM(Y7,Y8,Y10:Y13)*'Вводные данные'!$E$296+SUM(Y16,Y19)*'Вводные данные'!$E$297)))</f>
        <v>N</v>
      </c>
      <c r="Z105" s="357" t="str">
        <f>IF(Z1&gt;'Вводные данные'!$F$7,"N",((SUM(Z7,Z8,Z10:Z13)*'Вводные данные'!$E$296+SUM(Z16,Z19)*'Вводные данные'!$E$297)))</f>
        <v>N</v>
      </c>
      <c r="AA105" s="357" t="str">
        <f>IF(AA1&gt;'Вводные данные'!$F$7,"N",((SUM(AA7,AA8,AA10:AA13)*'Вводные данные'!$E$296+SUM(AA16,AA19)*'Вводные данные'!$E$297)))</f>
        <v>N</v>
      </c>
      <c r="AB105" s="357" t="str">
        <f>IF(AB1&gt;'Вводные данные'!$F$7,"N",((SUM(AB7,AB8,AB10:AB13)*'Вводные данные'!$E$296+SUM(AB16,AB19)*'Вводные данные'!$E$297)))</f>
        <v>N</v>
      </c>
      <c r="AC105" s="357" t="str">
        <f>IF(AC1&gt;'Вводные данные'!$F$7,"N",((SUM(AC7,AC8,AC10:AC13)*'Вводные данные'!$E$296+SUM(AC16,AC19)*'Вводные данные'!$E$297)))</f>
        <v>N</v>
      </c>
      <c r="AD105" s="357" t="str">
        <f>IF(AD1&gt;'Вводные данные'!$F$7,"N",((SUM(AD7,AD8,AD10:AD13)*'Вводные данные'!$E$296+SUM(AD16,AD19)*'Вводные данные'!$E$297)))</f>
        <v>N</v>
      </c>
      <c r="AE105" s="357" t="str">
        <f>IF(AE1&gt;'Вводные данные'!$F$7,"N",((SUM(AE7,AE8,AE10:AE13)*'Вводные данные'!$E$296+SUM(AE16,AE19)*'Вводные данные'!$E$297)))</f>
        <v>N</v>
      </c>
      <c r="AF105" s="357" t="str">
        <f>IF(AF1&gt;'Вводные данные'!$F$7,"N",((SUM(AF7,AF8,AF10:AF13)*'Вводные данные'!$E$296+SUM(AF16,AF19)*'Вводные данные'!$E$297)))</f>
        <v>N</v>
      </c>
      <c r="AG105" s="357" t="str">
        <f>IF(AG1&gt;'Вводные данные'!$F$7,"N",((SUM(AG7,AG8,AG10:AG13)*'Вводные данные'!$E$296+SUM(AG16,AG19)*'Вводные данные'!$E$297)))</f>
        <v>N</v>
      </c>
      <c r="AH105" s="357" t="str">
        <f>IF(AH1&gt;'Вводные данные'!$F$7,"N",((SUM(AH7,AH8,AH10:AH13)*'Вводные данные'!$E$296+SUM(AH16,AH19)*'Вводные данные'!$E$297)))</f>
        <v>N</v>
      </c>
      <c r="AI105" s="357" t="str">
        <f>IF(AI1&gt;'Вводные данные'!$F$7,"N",((SUM(AI7,AI8,AI10:AI13)*'Вводные данные'!$E$296+SUM(AI16,AI19)*'Вводные данные'!$E$297)))</f>
        <v>N</v>
      </c>
      <c r="AJ105" s="357" t="str">
        <f>IF(AJ1&gt;'Вводные данные'!$F$7,"N",((SUM(AJ7,AJ8,AJ10:AJ13)*'Вводные данные'!$E$296+SUM(AJ16,AJ19)*'Вводные данные'!$E$297)))</f>
        <v>N</v>
      </c>
      <c r="AK105" s="357" t="str">
        <f>IF(AK1&gt;'Вводные данные'!$F$7,"N",((SUM(AK7,AK8,AK10:AK13)*'Вводные данные'!$E$296+SUM(AK16,AK19)*'Вводные данные'!$E$297)))</f>
        <v>N</v>
      </c>
      <c r="AL105" s="357" t="str">
        <f>IF(AL1&gt;'Вводные данные'!$F$7,"N",((SUM(AL7,AL8,AL10:AL13)*'Вводные данные'!$E$296+SUM(AL16,AL19)*'Вводные данные'!$E$297)))</f>
        <v>N</v>
      </c>
      <c r="AM105" s="357" t="str">
        <f>IF(AM1&gt;'Вводные данные'!$F$7,"N",((SUM(AM7,AM8,AM10:AM13)*'Вводные данные'!$E$296+SUM(AM16,AM19)*'Вводные данные'!$E$297)))</f>
        <v>N</v>
      </c>
      <c r="AN105" s="357" t="str">
        <f>IF(AN1&gt;'Вводные данные'!$F$7,"N",((SUM(AN7,AN8,AN10:AN13)*'Вводные данные'!$E$296+SUM(AN16,AN19)*'Вводные данные'!$E$297)))</f>
        <v>N</v>
      </c>
      <c r="AO105" s="357" t="str">
        <f>IF(AO1&gt;'Вводные данные'!$F$7,"N",((SUM(AO7,AO8,AO10:AO13)*'Вводные данные'!$E$296+SUM(AO16,AO19)*'Вводные данные'!$E$297)))</f>
        <v>N</v>
      </c>
      <c r="AP105" s="357" t="str">
        <f>IF(AP1&gt;'Вводные данные'!$F$7,"N",((SUM(AP7,AP8,AP10:AP13)*'Вводные данные'!$E$296+SUM(AP16,AP19)*'Вводные данные'!$E$297)))</f>
        <v>N</v>
      </c>
      <c r="AQ105" s="357" t="str">
        <f>IF(AQ1&gt;'Вводные данные'!$F$7,"N",((SUM(AQ7,AQ8,AQ10:AQ13)*'Вводные данные'!$E$296+SUM(AQ16,AQ19)*'Вводные данные'!$E$297)))</f>
        <v>N</v>
      </c>
      <c r="AR105" s="357" t="str">
        <f>IF(AR1&gt;'Вводные данные'!$F$7,"N",((SUM(AR7,AR8,AR10:AR13)*'Вводные данные'!$E$296+SUM(AR16,AR19)*'Вводные данные'!$E$297)))</f>
        <v>N</v>
      </c>
      <c r="AS105" s="357" t="str">
        <f>IF(AS1&gt;'Вводные данные'!$F$7,"N",((SUM(AS7,AS8,AS10:AS13)*'Вводные данные'!$E$296+SUM(AS16,AS19)*'Вводные данные'!$E$297)))</f>
        <v>N</v>
      </c>
      <c r="AT105" s="357" t="str">
        <f>IF(AT1&gt;'Вводные данные'!$F$7,"N",((SUM(AT7,AT8,AT10:AT13)*'Вводные данные'!$E$296+SUM(AT16,AT19)*'Вводные данные'!$E$297)))</f>
        <v>N</v>
      </c>
      <c r="AU105" s="357" t="str">
        <f>IF(AU1&gt;'Вводные данные'!$F$7,"N",((SUM(AU7,AU8,AU10:AU13)*'Вводные данные'!$E$296+SUM(AU16,AU19)*'Вводные данные'!$E$297)))</f>
        <v>N</v>
      </c>
      <c r="AV105" s="357" t="str">
        <f>IF(AV1&gt;'Вводные данные'!$F$7,"N",((SUM(AV7,AV8,AV10:AV13)*'Вводные данные'!$E$296+SUM(AV16,AV19)*'Вводные данные'!$E$297)))</f>
        <v>N</v>
      </c>
      <c r="AW105" s="357" t="str">
        <f>IF(AW1&gt;'Вводные данные'!$F$7,"N",((SUM(AW7,AW8,AW10:AW13)*'Вводные данные'!$E$296+SUM(AW16,AW19)*'Вводные данные'!$E$297)))</f>
        <v>N</v>
      </c>
      <c r="AX105" s="357" t="str">
        <f>IF(AX1&gt;'Вводные данные'!$F$7,"N",((SUM(AX7,AX8,AX10:AX13)*'Вводные данные'!$E$296+SUM(AX16,AX19)*'Вводные данные'!$E$297)))</f>
        <v>N</v>
      </c>
      <c r="AY105" s="357" t="str">
        <f>IF(AY1&gt;'Вводные данные'!$F$7,"N",((SUM(AY7,AY8,AY10:AY13)*'Вводные данные'!$E$296+SUM(AY16,AY19)*'Вводные данные'!$E$297)))</f>
        <v>N</v>
      </c>
      <c r="AZ105" s="357" t="str">
        <f>IF(AZ1&gt;'Вводные данные'!$F$7,"N",((SUM(AZ7,AZ8,AZ10:AZ13)*'Вводные данные'!$E$296+SUM(AZ16,AZ19)*'Вводные данные'!$E$297)))</f>
        <v>N</v>
      </c>
      <c r="BA105" s="357" t="str">
        <f>IF(BA1&gt;'Вводные данные'!$F$7,"N",((SUM(BA7,BA8,BA10:BA13)*'Вводные данные'!$E$296+SUM(BA16,BA19)*'Вводные данные'!$E$297)))</f>
        <v>N</v>
      </c>
      <c r="BB105" s="357" t="str">
        <f>IF(BB1&gt;'Вводные данные'!$F$7,"N",((SUM(BB7,BB8,BB10:BB13)*'Вводные данные'!$E$296+SUM(BB16,BB19)*'Вводные данные'!$E$297)))</f>
        <v>N</v>
      </c>
      <c r="BC105" s="357" t="str">
        <f>IF(BC1&gt;'Вводные данные'!$F$7,"N",((SUM(BC7,BC8,BC10:BC13)*'Вводные данные'!$E$296+SUM(BC16,BC19)*'Вводные данные'!$E$297)))</f>
        <v>N</v>
      </c>
      <c r="BD105" s="357" t="str">
        <f>IF(BD1&gt;'Вводные данные'!$F$7,"N",((SUM(BD7,BD8,BD10:BD13)*'Вводные данные'!$E$296+SUM(BD16,BD19)*'Вводные данные'!$E$297)))</f>
        <v>N</v>
      </c>
      <c r="BE105" s="357" t="str">
        <f>IF(BE1&gt;'Вводные данные'!$F$7,"N",((SUM(BE7,BE8,BE10:BE13)*'Вводные данные'!$E$296+SUM(BE16,BE19)*'Вводные данные'!$E$297)))</f>
        <v>N</v>
      </c>
      <c r="BF105" s="357" t="str">
        <f>IF(BF1&gt;'Вводные данные'!$F$7,"N",((SUM(BF7,BF8,BF10:BF13)*'Вводные данные'!$E$296+SUM(BF16,BF19)*'Вводные данные'!$E$297)))</f>
        <v>N</v>
      </c>
      <c r="BG105" s="357" t="str">
        <f>IF(BG1&gt;'Вводные данные'!$F$7,"N",((SUM(BG7,BG8,BG10:BG13)*'Вводные данные'!$E$296+SUM(BG16,BG19)*'Вводные данные'!$E$297)))</f>
        <v>N</v>
      </c>
      <c r="BH105" s="357" t="str">
        <f>IF(BH1&gt;'Вводные данные'!$F$7,"N",((SUM(BH7,BH8,BH10:BH13)*'Вводные данные'!$E$296+SUM(BH16,BH19)*'Вводные данные'!$E$297)))</f>
        <v>N</v>
      </c>
      <c r="BI105" s="357" t="str">
        <f>IF(BI1&gt;'Вводные данные'!$F$7,"N",((SUM(BI7,BI8,BI10:BI13)*'Вводные данные'!$E$296+SUM(BI16,BI19)*'Вводные данные'!$E$297)))</f>
        <v>N</v>
      </c>
      <c r="BJ105" s="357" t="str">
        <f>IF(BJ1&gt;'Вводные данные'!$F$7,"N",((SUM(BJ7,BJ8,BJ10:BJ13)*'Вводные данные'!$E$296+SUM(BJ16,BJ19)*'Вводные данные'!$E$297)))</f>
        <v>N</v>
      </c>
      <c r="BK105" s="357" t="str">
        <f>IF(BK1&gt;'Вводные данные'!$F$7,"N",((SUM(BK7,BK8,BK10:BK13)*'Вводные данные'!$E$296+SUM(BK16,BK19)*'Вводные данные'!$E$297)))</f>
        <v>N</v>
      </c>
      <c r="BL105" s="357" t="str">
        <f>IF(BL1&gt;'Вводные данные'!$F$7,"N",((SUM(BL7,BL8,BL10:BL13)*'Вводные данные'!$E$296+SUM(BL16,BL19)*'Вводные данные'!$E$297)))</f>
        <v>N</v>
      </c>
      <c r="BM105" s="357" t="str">
        <f>IF(BM1&gt;'Вводные данные'!$F$7,"N",((SUM(BM7,BM8,BM10:BM13)*'Вводные данные'!$E$296+SUM(BM16,BM19)*'Вводные данные'!$E$297)))</f>
        <v>N</v>
      </c>
      <c r="BN105" s="357" t="str">
        <f>IF(BN1&gt;'Вводные данные'!$F$7,"N",((SUM(BN7,BN8,BN10:BN13)*'Вводные данные'!$E$296+SUM(BN16,BN19)*'Вводные данные'!$E$297)))</f>
        <v>N</v>
      </c>
      <c r="BO105" s="357" t="str">
        <f>IF(BO1&gt;'Вводные данные'!$F$7,"N",((SUM(BO7,BO8,BO10:BO13)*'Вводные данные'!$E$296+SUM(BO16,BO19)*'Вводные данные'!$E$297)))</f>
        <v>N</v>
      </c>
      <c r="BP105" s="357" t="str">
        <f>IF(BP1&gt;'Вводные данные'!$F$7,"N",((SUM(BP7,BP8,BP10:BP13)*'Вводные данные'!$E$296+SUM(BP16,BP19)*'Вводные данные'!$E$297)))</f>
        <v>N</v>
      </c>
      <c r="BQ105" s="357" t="str">
        <f>IF(BQ1&gt;'Вводные данные'!$F$7,"N",((SUM(BQ7,BQ8,BQ10:BQ13)*'Вводные данные'!$E$296+SUM(BQ16,BQ19)*'Вводные данные'!$E$297)))</f>
        <v>N</v>
      </c>
      <c r="BR105" s="357" t="str">
        <f>IF(BR1&gt;'Вводные данные'!$F$7,"N",((SUM(BR7,BR8,BR10:BR13)*'Вводные данные'!$E$296+SUM(BR16,BR19)*'Вводные данные'!$E$297)))</f>
        <v>N</v>
      </c>
      <c r="BS105" s="357" t="str">
        <f>IF(BS1&gt;'Вводные данные'!$F$7,"N",((SUM(BS7,BS8,BS10:BS13)*'Вводные данные'!$E$296+SUM(BS16,BS19)*'Вводные данные'!$E$297)))</f>
        <v>N</v>
      </c>
      <c r="BT105" s="357" t="str">
        <f>IF(BT1&gt;'Вводные данные'!$F$7,"N",((SUM(BT7,BT8,BT10:BT13)*'Вводные данные'!$E$296+SUM(BT16,BT19)*'Вводные данные'!$E$297)))</f>
        <v>N</v>
      </c>
      <c r="BU105" s="357" t="str">
        <f>IF(BU1&gt;'Вводные данные'!$F$7,"N",((SUM(BU7,BU8,BU10:BU13)*'Вводные данные'!$E$296+SUM(BU16,BU19)*'Вводные данные'!$E$297)))</f>
        <v>N</v>
      </c>
      <c r="BV105" s="357" t="str">
        <f>IF(BV1&gt;'Вводные данные'!$F$7,"N",((SUM(BV7,BV8,BV10:BV13)*'Вводные данные'!$E$296+SUM(BV16,BV19)*'Вводные данные'!$E$297)))</f>
        <v>N</v>
      </c>
      <c r="BW105" s="357" t="str">
        <f>IF(BW1&gt;'Вводные данные'!$F$7,"N",((SUM(BW7,BW8,BW10:BW13)*'Вводные данные'!$E$296+SUM(BW16,BW19)*'Вводные данные'!$E$297)))</f>
        <v>N</v>
      </c>
      <c r="BX105" s="357" t="str">
        <f>IF(BX1&gt;'Вводные данные'!$F$7,"N",((SUM(BX7,BX8,BX10:BX13)*'Вводные данные'!$E$296+SUM(BX16,BX19)*'Вводные данные'!$E$297)))</f>
        <v>N</v>
      </c>
      <c r="BY105" s="357" t="str">
        <f>IF(BY1&gt;'Вводные данные'!$F$7,"N",((SUM(BY7,BY8,BY10:BY13)*'Вводные данные'!$E$296+SUM(BY16,BY19)*'Вводные данные'!$E$297)))</f>
        <v>N</v>
      </c>
      <c r="BZ105" s="357" t="str">
        <f>IF(BZ1&gt;'Вводные данные'!$F$7,"N",((SUM(BZ7,BZ8,BZ10:BZ13)*'Вводные данные'!$E$296+SUM(BZ16,BZ19)*'Вводные данные'!$E$297)))</f>
        <v>N</v>
      </c>
      <c r="CA105" s="357" t="str">
        <f>IF(CA1&gt;'Вводные данные'!$F$7,"N",((SUM(CA7,CA8,CA10:CA13)*'Вводные данные'!$E$296+SUM(CA16,CA19)*'Вводные данные'!$E$297)))</f>
        <v>N</v>
      </c>
      <c r="CB105" s="357" t="str">
        <f>IF(CB1&gt;'Вводные данные'!$F$7,"N",((SUM(CB7,CB8,CB10:CB13)*'Вводные данные'!$E$296+SUM(CB16,CB19)*'Вводные данные'!$E$297)))</f>
        <v>N</v>
      </c>
      <c r="CC105" s="357" t="str">
        <f>IF(CC1&gt;'Вводные данные'!$F$7,"N",((SUM(CC7,CC8,CC10:CC13)*'Вводные данные'!$E$296+SUM(CC16,CC19)*'Вводные данные'!$E$297)))</f>
        <v>N</v>
      </c>
      <c r="CD105" s="357" t="str">
        <f>IF(CD1&gt;'Вводные данные'!$F$7,"N",((SUM(CD7,CD8,CD10:CD13)*'Вводные данные'!$E$296+SUM(CD16,CD19)*'Вводные данные'!$E$297)))</f>
        <v>N</v>
      </c>
      <c r="CE105" s="357" t="str">
        <f>IF(CE1&gt;'Вводные данные'!$F$7,"N",((SUM(CE7,CE8,CE10:CE13)*'Вводные данные'!$E$296+SUM(CE16,CE19)*'Вводные данные'!$E$297)))</f>
        <v>N</v>
      </c>
      <c r="CF105" s="357" t="str">
        <f>IF(CF1&gt;'Вводные данные'!$F$7,"N",((SUM(CF7,CF8,CF10:CF13)*'Вводные данные'!$E$296+SUM(CF16,CF19)*'Вводные данные'!$E$297)))</f>
        <v>N</v>
      </c>
      <c r="CG105" s="357" t="str">
        <f>IF(CG1&gt;'Вводные данные'!$F$7,"N",((SUM(CG7,CG8,CG10:CG13)*'Вводные данные'!$E$296+SUM(CG16,CG19)*'Вводные данные'!$E$297)))</f>
        <v>N</v>
      </c>
      <c r="CH105" s="357" t="str">
        <f>IF(CH1&gt;'Вводные данные'!$F$7,"N",((SUM(CH7,CH8,CH10:CH13)*'Вводные данные'!$E$296+SUM(CH16,CH19)*'Вводные данные'!$E$297)))</f>
        <v>N</v>
      </c>
      <c r="CI105" s="357" t="str">
        <f>IF(CI1&gt;'Вводные данные'!$F$7,"N",((SUM(CI7,CI8,CI10:CI13)*'Вводные данные'!$E$296+SUM(CI16,CI19)*'Вводные данные'!$E$297)))</f>
        <v>N</v>
      </c>
      <c r="CJ105" s="357" t="str">
        <f>IF(CJ1&gt;'Вводные данные'!$F$7,"N",((SUM(CJ7,CJ8,CJ10:CJ13)*'Вводные данные'!$E$296+SUM(CJ16,CJ19)*'Вводные данные'!$E$297)))</f>
        <v>N</v>
      </c>
      <c r="CK105" s="357" t="str">
        <f>IF(CK1&gt;'Вводные данные'!$F$7,"N",((SUM(CK7,CK8,CK10:CK13)*'Вводные данные'!$E$296+SUM(CK16,CK19)*'Вводные данные'!$E$297)))</f>
        <v>N</v>
      </c>
      <c r="CL105" s="357" t="str">
        <f>IF(CL1&gt;'Вводные данные'!$F$7,"N",((SUM(CL7,CL8,CL10:CL13)*'Вводные данные'!$E$296+SUM(CL16,CL19)*'Вводные данные'!$E$297)))</f>
        <v>N</v>
      </c>
      <c r="CM105" s="357" t="str">
        <f>IF(CM1&gt;'Вводные данные'!$F$7,"N",((SUM(CM7,CM8,CM10:CM13)*'Вводные данные'!$E$296+SUM(CM16,CM19)*'Вводные данные'!$E$297)))</f>
        <v>N</v>
      </c>
      <c r="CN105" s="357" t="str">
        <f>IF(CN1&gt;'Вводные данные'!$F$7,"N",((SUM(CN7,CN8,CN10:CN13)*'Вводные данные'!$E$296+SUM(CN16,CN19)*'Вводные данные'!$E$297)))</f>
        <v>N</v>
      </c>
      <c r="CO105" s="357" t="str">
        <f>IF(CO1&gt;'Вводные данные'!$F$7,"N",((SUM(CO7,CO8,CO10:CO13)*'Вводные данные'!$E$296+SUM(CO16,CO19)*'Вводные данные'!$E$297)))</f>
        <v>N</v>
      </c>
      <c r="CP105" s="357" t="str">
        <f>IF(CP1&gt;'Вводные данные'!$F$7,"N",((SUM(CP7,CP8,CP10:CP13)*'Вводные данные'!$E$296+SUM(CP16,CP19)*'Вводные данные'!$E$297)))</f>
        <v>N</v>
      </c>
      <c r="CQ105" s="357" t="str">
        <f>IF(CQ1&gt;'Вводные данные'!$F$7,"N",((SUM(CQ7,CQ8,CQ10:CQ13)*'Вводные данные'!$E$296+SUM(CQ16,CQ19)*'Вводные данные'!$E$297)))</f>
        <v>N</v>
      </c>
      <c r="CR105" s="357" t="str">
        <f>IF(CR1&gt;'Вводные данные'!$F$7,"N",((SUM(CR7,CR8,CR10:CR13)*'Вводные данные'!$E$296+SUM(CR16,CR19)*'Вводные данные'!$E$297)))</f>
        <v>N</v>
      </c>
      <c r="CS105" s="357" t="str">
        <f>IF(CS1&gt;'Вводные данные'!$F$7,"N",((SUM(CS7,CS8,CS10:CS13)*'Вводные данные'!$E$296+SUM(CS16,CS19)*'Вводные данные'!$E$297)))</f>
        <v>N</v>
      </c>
      <c r="CT105" s="357" t="str">
        <f>IF(CT1&gt;'Вводные данные'!$F$7,"N",((SUM(CT7,CT8,CT10:CT13)*'Вводные данные'!$E$296+SUM(CT16,CT19)*'Вводные данные'!$E$297)))</f>
        <v>N</v>
      </c>
      <c r="CU105" s="357" t="str">
        <f>IF(CU1&gt;'Вводные данные'!$F$7,"N",((SUM(CU7,CU8,CU10:CU13)*'Вводные данные'!$E$296+SUM(CU16,CU19)*'Вводные данные'!$E$297)))</f>
        <v>N</v>
      </c>
      <c r="CV105" s="357" t="str">
        <f>IF(CV1&gt;'Вводные данные'!$F$7,"N",((SUM(CV7,CV8,CV10:CV13)*'Вводные данные'!$E$296+SUM(CV16,CV19)*'Вводные данные'!$E$297)))</f>
        <v>N</v>
      </c>
      <c r="CW105" s="357" t="str">
        <f>IF(CW1&gt;'Вводные данные'!$F$7,"N",((SUM(CW7,CW8,CW10:CW13)*'Вводные данные'!$E$296+SUM(CW16,CW19)*'Вводные данные'!$E$297)))</f>
        <v>N</v>
      </c>
      <c r="CX105" s="357" t="str">
        <f>IF(CX1&gt;'Вводные данные'!$F$7,"N",((SUM(CX7,CX8,CX10:CX13)*'Вводные данные'!$E$296+SUM(CX16,CX19)*'Вводные данные'!$E$297)))</f>
        <v>N</v>
      </c>
      <c r="CY105" s="357" t="str">
        <f>IF(CY1&gt;'Вводные данные'!$F$7,"N",((SUM(CY7,CY8,CY10:CY13)*'Вводные данные'!$E$296+SUM(CY16,CY19)*'Вводные данные'!$E$297)))</f>
        <v>N</v>
      </c>
      <c r="CZ105" s="357" t="str">
        <f>IF(CZ1&gt;'Вводные данные'!$F$7,"N",((SUM(CZ7,CZ8,CZ10:CZ13)*'Вводные данные'!$E$296+SUM(CZ16,CZ19)*'Вводные данные'!$E$297)))</f>
        <v>N</v>
      </c>
      <c r="DA105" s="357" t="str">
        <f>IF(DA1&gt;'Вводные данные'!$F$7,"N",((SUM(DA7,DA8,DA10:DA13)*'Вводные данные'!$E$296+SUM(DA16,DA19)*'Вводные данные'!$E$297)))</f>
        <v>N</v>
      </c>
      <c r="DB105" s="357" t="str">
        <f>IF(DB1&gt;'Вводные данные'!$F$7,"N",((SUM(DB7,DB8,DB10:DB13)*'Вводные данные'!$E$296+SUM(DB16,DB19)*'Вводные данные'!$E$297)))</f>
        <v>N</v>
      </c>
      <c r="DC105" s="357" t="str">
        <f>IF(DC1&gt;'Вводные данные'!$F$7,"N",((SUM(DC7,DC8,DC10:DC13)*'Вводные данные'!$E$296+SUM(DC16,DC19)*'Вводные данные'!$E$297)))</f>
        <v>N</v>
      </c>
      <c r="DD105" s="357" t="str">
        <f>IF(DD1&gt;'Вводные данные'!$F$7,"N",((SUM(DD7,DD8,DD10:DD13)*'Вводные данные'!$E$296+SUM(DD16,DD19)*'Вводные данные'!$E$297)))</f>
        <v>N</v>
      </c>
      <c r="DE105" s="357" t="str">
        <f>IF(DE1&gt;'Вводные данные'!$F$7,"N",((SUM(DE7,DE8,DE10:DE13)*'Вводные данные'!$E$296+SUM(DE16,DE19)*'Вводные данные'!$E$297)))</f>
        <v>N</v>
      </c>
      <c r="DF105" s="357" t="str">
        <f>IF(DF1&gt;'Вводные данные'!$F$7,"N",((SUM(DF7,DF8,DF10:DF13)*'Вводные данные'!$E$296+SUM(DF16,DF19)*'Вводные данные'!$E$297)))</f>
        <v>N</v>
      </c>
      <c r="DG105" s="357" t="str">
        <f>IF(DG1&gt;'Вводные данные'!$F$7,"N",((SUM(DG7,DG8,DG10:DG13)*'Вводные данные'!$E$296+SUM(DG16,DG19)*'Вводные данные'!$E$297)))</f>
        <v>N</v>
      </c>
      <c r="DH105" s="357" t="str">
        <f>IF(DH1&gt;'Вводные данные'!$F$7,"N",((SUM(DH7,DH8,DH10:DH13)*'Вводные данные'!$E$296+SUM(DH16,DH19)*'Вводные данные'!$E$297)))</f>
        <v>N</v>
      </c>
      <c r="DI105" s="357" t="str">
        <f>IF(DI1&gt;'Вводные данные'!$F$7,"N",((SUM(DI7,DI8,DI10:DI13)*'Вводные данные'!$E$296+SUM(DI16,DI19)*'Вводные данные'!$E$297)))</f>
        <v>N</v>
      </c>
      <c r="DJ105" s="357" t="str">
        <f>IF(DJ1&gt;'Вводные данные'!$F$7,"N",((SUM(DJ7,DJ8,DJ10:DJ13)*'Вводные данные'!$E$296+SUM(DJ16,DJ19)*'Вводные данные'!$E$297)))</f>
        <v>N</v>
      </c>
      <c r="DK105" s="357" t="str">
        <f>IF(DK1&gt;'Вводные данные'!$F$7,"N",((SUM(DK7,DK8,DK10:DK13)*'Вводные данные'!$E$296+SUM(DK16,DK19)*'Вводные данные'!$E$297)))</f>
        <v>N</v>
      </c>
      <c r="DL105" s="357" t="str">
        <f>IF(DL1&gt;'Вводные данные'!$F$7,"N",((SUM(DL7,DL8,DL10:DL13)*'Вводные данные'!$E$296+SUM(DL16,DL19)*'Вводные данные'!$E$297)))</f>
        <v>N</v>
      </c>
      <c r="DM105" s="357" t="str">
        <f>IF(DM1&gt;'Вводные данные'!$F$7,"N",((SUM(DM7,DM8,DM10:DM13)*'Вводные данные'!$E$296+SUM(DM16,DM19)*'Вводные данные'!$E$297)))</f>
        <v>N</v>
      </c>
      <c r="DN105" s="357" t="str">
        <f>IF(DN1&gt;'Вводные данные'!$F$7,"N",((SUM(DN7,DN8,DN10:DN13)*'Вводные данные'!$E$296+SUM(DN16,DN19)*'Вводные данные'!$E$297)))</f>
        <v>N</v>
      </c>
      <c r="DO105" s="357" t="str">
        <f>IF(DO1&gt;'Вводные данные'!$F$7,"N",((SUM(DO7,DO8,DO10:DO13)*'Вводные данные'!$E$296+SUM(DO16,DO19)*'Вводные данные'!$E$297)))</f>
        <v>N</v>
      </c>
      <c r="DP105" s="357" t="str">
        <f>IF(DP1&gt;'Вводные данные'!$F$7,"N",((SUM(DP7,DP8,DP10:DP13)*'Вводные данные'!$E$296+SUM(DP16,DP19)*'Вводные данные'!$E$297)))</f>
        <v>N</v>
      </c>
      <c r="DQ105" s="357" t="str">
        <f>IF(DQ1&gt;'Вводные данные'!$F$7,"N",((SUM(DQ7,DQ8,DQ10:DQ13)*'Вводные данные'!$E$296+SUM(DQ16,DQ19)*'Вводные данные'!$E$297)))</f>
        <v>N</v>
      </c>
      <c r="DR105" s="357" t="str">
        <f>IF(DR1&gt;'Вводные данные'!$F$7,"N",((SUM(DR7,DR8,DR10:DR13)*'Вводные данные'!$E$296+SUM(DR16,DR19)*'Вводные данные'!$E$297)))</f>
        <v>N</v>
      </c>
      <c r="DS105" s="357" t="str">
        <f>IF(DS1&gt;'Вводные данные'!$F$7,"N",((SUM(DS7,DS8,DS10:DS13)*'Вводные данные'!$E$296+SUM(DS16,DS19)*'Вводные данные'!$E$297)))</f>
        <v>N</v>
      </c>
      <c r="DT105" s="357" t="str">
        <f>IF(DT1&gt;'Вводные данные'!$F$7,"N",((SUM(DT7,DT8,DT10:DT13)*'Вводные данные'!$E$296+SUM(DT16,DT19)*'Вводные данные'!$E$297)))</f>
        <v>N</v>
      </c>
      <c r="DU105" s="357" t="str">
        <f>IF(DU1&gt;'Вводные данные'!$F$7,"N",((SUM(DU7,DU8,DU10:DU13)*'Вводные данные'!$E$296+SUM(DU16,DU19)*'Вводные данные'!$E$297)))</f>
        <v>N</v>
      </c>
      <c r="DV105" s="357" t="str">
        <f>IF(DV1&gt;'Вводные данные'!$F$7,"N",((SUM(DV7,DV8,DV10:DV13)*'Вводные данные'!$E$296+SUM(DV16,DV19)*'Вводные данные'!$E$297)))</f>
        <v>N</v>
      </c>
      <c r="DW105" s="357" t="str">
        <f>IF(DW1&gt;'Вводные данные'!$F$7,"N",((SUM(DW7,DW8,DW10:DW13)*'Вводные данные'!$E$296+SUM(DW16,DW19)*'Вводные данные'!$E$297)))</f>
        <v>N</v>
      </c>
      <c r="DX105" s="357" t="str">
        <f>IF(DX1&gt;'Вводные данные'!$F$7,"N",((SUM(DX7,DX8,DX10:DX13)*'Вводные данные'!$E$296+SUM(DX16,DX19)*'Вводные данные'!$E$297)))</f>
        <v>N</v>
      </c>
      <c r="DY105" s="357" t="str">
        <f>IF(DY1&gt;'Вводные данные'!$F$7,"N",((SUM(DY7,DY8,DY10:DY13)*'Вводные данные'!$E$296+SUM(DY16,DY19)*'Вводные данные'!$E$297)))</f>
        <v>N</v>
      </c>
      <c r="DZ105" s="357" t="str">
        <f>IF(DZ1&gt;'Вводные данные'!$F$7,"N",((SUM(DZ7,DZ8,DZ10:DZ13)*'Вводные данные'!$E$296+SUM(DZ16,DZ19)*'Вводные данные'!$E$297)))</f>
        <v>N</v>
      </c>
      <c r="EA105" s="357" t="str">
        <f>IF(EA1&gt;'Вводные данные'!$F$7,"N",((SUM(EA7,EA8,EA10:EA13)*'Вводные данные'!$E$296+SUM(EA16,EA19)*'Вводные данные'!$E$297)))</f>
        <v>N</v>
      </c>
      <c r="EB105" s="357" t="str">
        <f>IF(EB1&gt;'Вводные данные'!$F$7,"N",((SUM(EB7,EB8,EB10:EB13)*'Вводные данные'!$E$296+SUM(EB16,EB19)*'Вводные данные'!$E$297)))</f>
        <v>N</v>
      </c>
      <c r="EC105" s="357" t="str">
        <f>IF(EC1&gt;'Вводные данные'!$F$7,"N",((SUM(EC7,EC8,EC10:EC13)*'Вводные данные'!$E$296+SUM(EC16,EC19)*'Вводные данные'!$E$297)))</f>
        <v>N</v>
      </c>
      <c r="ED105" s="357" t="str">
        <f>IF(ED1&gt;'Вводные данные'!$F$7,"N",((SUM(ED7,ED8,ED10:ED13)*'Вводные данные'!$E$296+SUM(ED16,ED19)*'Вводные данные'!$E$297)))</f>
        <v>N</v>
      </c>
      <c r="EE105" s="357" t="str">
        <f>IF(EE1&gt;'Вводные данные'!$F$7,"N",((SUM(EE7,EE8,EE10:EE13)*'Вводные данные'!$E$296+SUM(EE16,EE19)*'Вводные данные'!$E$297)))</f>
        <v>N</v>
      </c>
      <c r="EF105" s="357" t="str">
        <f>IF(EF1&gt;'Вводные данные'!$F$7,"N",((SUM(EF7,EF8,EF10:EF13)*'Вводные данные'!$E$296+SUM(EF16,EF19)*'Вводные данные'!$E$297)))</f>
        <v>N</v>
      </c>
      <c r="EG105" s="357" t="str">
        <f>IF(EG1&gt;'Вводные данные'!$F$7,"N",((SUM(EG7,EG8,EG10:EG13)*'Вводные данные'!$E$296+SUM(EG16,EG19)*'Вводные данные'!$E$297)))</f>
        <v>N</v>
      </c>
      <c r="EH105" s="357" t="str">
        <f>IF(EH1&gt;'Вводные данные'!$F$7,"N",((SUM(EH7,EH8,EH10:EH13)*'Вводные данные'!$E$296+SUM(EH16,EH19)*'Вводные данные'!$E$297)))</f>
        <v>N</v>
      </c>
      <c r="EI105" s="357" t="str">
        <f>IF(EI1&gt;'Вводные данные'!$F$7,"N",((SUM(EI7,EI8,EI10:EI13)*'Вводные данные'!$E$296+SUM(EI16,EI19)*'Вводные данные'!$E$297)))</f>
        <v>N</v>
      </c>
      <c r="EJ105" s="357" t="str">
        <f>IF(EJ1&gt;'Вводные данные'!$F$7,"N",((SUM(EJ7,EJ8,EJ10:EJ13)*'Вводные данные'!$E$296+SUM(EJ16,EJ19)*'Вводные данные'!$E$297)))</f>
        <v>N</v>
      </c>
      <c r="EK105" s="357" t="str">
        <f>IF(EK1&gt;'Вводные данные'!$F$7,"N",((SUM(EK7,EK8,EK10:EK13)*'Вводные данные'!$E$296+SUM(EK16,EK19)*'Вводные данные'!$E$297)))</f>
        <v>N</v>
      </c>
      <c r="EL105" s="357" t="str">
        <f>IF(EL1&gt;'Вводные данные'!$F$7,"N",((SUM(EL7,EL8,EL10:EL13)*'Вводные данные'!$E$296+SUM(EL16,EL19)*'Вводные данные'!$E$297)))</f>
        <v>N</v>
      </c>
      <c r="EM105" s="357" t="str">
        <f>IF(EM1&gt;'Вводные данные'!$F$7,"N",((SUM(EM7,EM8,EM10:EM13)*'Вводные данные'!$E$296+SUM(EM16,EM19)*'Вводные данные'!$E$297)))</f>
        <v>N</v>
      </c>
      <c r="EN105" s="357" t="str">
        <f>IF(EN1&gt;'Вводные данные'!$F$7,"N",((SUM(EN7,EN8,EN10:EN13)*'Вводные данные'!$E$296+SUM(EN16,EN19)*'Вводные данные'!$E$297)))</f>
        <v>N</v>
      </c>
      <c r="EO105" s="357" t="str">
        <f>IF(EO1&gt;'Вводные данные'!$F$7,"N",((SUM(EO7,EO8,EO10:EO13)*'Вводные данные'!$E$296+SUM(EO16,EO19)*'Вводные данные'!$E$297)))</f>
        <v>N</v>
      </c>
      <c r="EP105" s="357" t="str">
        <f>IF(EP1&gt;'Вводные данные'!$F$7,"N",((SUM(EP7,EP8,EP10:EP13)*'Вводные данные'!$E$296+SUM(EP16,EP19)*'Вводные данные'!$E$297)))</f>
        <v>N</v>
      </c>
      <c r="EQ105" s="357" t="str">
        <f>IF(EQ1&gt;'Вводные данные'!$F$7,"N",((SUM(EQ7,EQ8,EQ10:EQ13)*'Вводные данные'!$E$296+SUM(EQ16,EQ19)*'Вводные данные'!$E$297)))</f>
        <v>N</v>
      </c>
      <c r="ER105" s="357" t="str">
        <f>IF(ER1&gt;'Вводные данные'!$F$7,"N",((SUM(ER7,ER8,ER10:ER13)*'Вводные данные'!$E$296+SUM(ER16,ER19)*'Вводные данные'!$E$297)))</f>
        <v>N</v>
      </c>
      <c r="ES105" s="357" t="str">
        <f>IF(ES1&gt;'Вводные данные'!$F$7,"N",((SUM(ES7,ES8,ES10:ES13)*'Вводные данные'!$E$296+SUM(ES16,ES19)*'Вводные данные'!$E$297)))</f>
        <v>N</v>
      </c>
      <c r="ET105" s="357" t="str">
        <f>IF(ET1&gt;'Вводные данные'!$F$7,"N",((SUM(ET7,ET8,ET10:ET13)*'Вводные данные'!$E$296+SUM(ET16,ET19)*'Вводные данные'!$E$297)))</f>
        <v>N</v>
      </c>
      <c r="EU105" s="357" t="str">
        <f>IF(EU1&gt;'Вводные данные'!$F$7,"N",((SUM(EU7,EU8,EU10:EU13)*'Вводные данные'!$E$296+SUM(EU16,EU19)*'Вводные данные'!$E$297)))</f>
        <v>N</v>
      </c>
      <c r="EV105" s="357" t="str">
        <f>IF(EV1&gt;'Вводные данные'!$F$7,"N",((SUM(EV7,EV8,EV10:EV13)*'Вводные данные'!$E$296+SUM(EV16,EV19)*'Вводные данные'!$E$297)))</f>
        <v>N</v>
      </c>
      <c r="EW105" s="357" t="str">
        <f>IF(EW1&gt;'Вводные данные'!$F$7,"N",((SUM(EW7,EW8,EW10:EW13)*'Вводные данные'!$E$296+SUM(EW16,EW19)*'Вводные данные'!$E$297)))</f>
        <v>N</v>
      </c>
    </row>
    <row r="106" spans="2:153" s="359" customFormat="1" ht="15" customHeight="1" x14ac:dyDescent="0.25">
      <c r="B106" s="356" t="s">
        <v>483</v>
      </c>
      <c r="C106" s="357">
        <f t="shared" si="17"/>
        <v>0</v>
      </c>
      <c r="D106" s="357">
        <f>IF(D1&gt;'Вводные данные'!$F$7,"N",((Расчет!D64/(1+'Вводные данные'!$E$297))*'Вводные данные'!$E$297))</f>
        <v>0</v>
      </c>
      <c r="E106" s="357">
        <f>IF(E1&gt;'Вводные данные'!$F$7,"N",((Расчет!E64/(1+'Вводные данные'!$E$297))*'Вводные данные'!$E$297))</f>
        <v>0</v>
      </c>
      <c r="F106" s="357">
        <f>IF(F1&gt;'Вводные данные'!$F$7,"N",((Расчет!F64/(1+'Вводные данные'!$E$297))*'Вводные данные'!$E$297))</f>
        <v>0</v>
      </c>
      <c r="G106" s="357">
        <f>IF(G1&gt;'Вводные данные'!$F$7,"N",((Расчет!G64/(1+'Вводные данные'!$E$297))*'Вводные данные'!$E$297))</f>
        <v>0</v>
      </c>
      <c r="H106" s="357">
        <f>IF(H1&gt;'Вводные данные'!$F$7,"N",((Расчет!H64/(1+'Вводные данные'!$E$297))*'Вводные данные'!$E$297))</f>
        <v>0</v>
      </c>
      <c r="I106" s="357">
        <f>IF(I1&gt;'Вводные данные'!$F$7,"N",((Расчет!I64/(1+'Вводные данные'!$E$297))*'Вводные данные'!$E$297))</f>
        <v>0</v>
      </c>
      <c r="J106" s="357">
        <f>IF(J1&gt;'Вводные данные'!$F$7,"N",((Расчет!J64/(1+'Вводные данные'!$E$297))*'Вводные данные'!$E$297))</f>
        <v>0</v>
      </c>
      <c r="K106" s="357">
        <f>IF(K1&gt;'Вводные данные'!$F$7,"N",((Расчет!K64/(1+'Вводные данные'!$E$297))*'Вводные данные'!$E$297))</f>
        <v>0</v>
      </c>
      <c r="L106" s="357">
        <f>IF(L1&gt;'Вводные данные'!$F$7,"N",((Расчет!L64/(1+'Вводные данные'!$E$297))*'Вводные данные'!$E$297))</f>
        <v>0</v>
      </c>
      <c r="M106" s="357">
        <f>IF(M1&gt;'Вводные данные'!$F$7,"N",((Расчет!M64/(1+'Вводные данные'!$E$297))*'Вводные данные'!$E$297))</f>
        <v>0</v>
      </c>
      <c r="N106" s="357">
        <f>IF(N1&gt;'Вводные данные'!$F$7,"N",((Расчет!N64/(1+'Вводные данные'!$E$297))*'Вводные данные'!$E$297))</f>
        <v>0</v>
      </c>
      <c r="O106" s="357">
        <f>IF(O1&gt;'Вводные данные'!$F$7,"N",((Расчет!O64/(1+'Вводные данные'!$E$297))*'Вводные данные'!$E$297))</f>
        <v>0</v>
      </c>
      <c r="P106" s="357">
        <f>IF(P1&gt;'Вводные данные'!$F$7,"N",((Расчет!P64/(1+'Вводные данные'!$E$297))*'Вводные данные'!$E$297))</f>
        <v>0</v>
      </c>
      <c r="Q106" s="357">
        <f>IF(Q1&gt;'Вводные данные'!$F$7,"N",((Расчет!Q64/(1+'Вводные данные'!$E$297))*'Вводные данные'!$E$297))</f>
        <v>0</v>
      </c>
      <c r="R106" s="357">
        <f>IF(R1&gt;'Вводные данные'!$F$7,"N",((Расчет!R64/(1+'Вводные данные'!$E$297))*'Вводные данные'!$E$297))</f>
        <v>0</v>
      </c>
      <c r="S106" s="357">
        <f>IF(S1&gt;'Вводные данные'!$F$7,"N",((Расчет!S64/(1+'Вводные данные'!$E$297))*'Вводные данные'!$E$297))</f>
        <v>0</v>
      </c>
      <c r="T106" s="357">
        <f>IF(T1&gt;'Вводные данные'!$F$7,"N",((Расчет!T64/(1+'Вводные данные'!$E$297))*'Вводные данные'!$E$297))</f>
        <v>0</v>
      </c>
      <c r="U106" s="357">
        <f>IF(U1&gt;'Вводные данные'!$F$7,"N",((Расчет!U64/(1+'Вводные данные'!$E$297))*'Вводные данные'!$E$297))</f>
        <v>0</v>
      </c>
      <c r="V106" s="357">
        <f>IF(V1&gt;'Вводные данные'!$F$7,"N",((Расчет!V64/(1+'Вводные данные'!$E$297))*'Вводные данные'!$E$297))</f>
        <v>0</v>
      </c>
      <c r="W106" s="357">
        <f>IF(W1&gt;'Вводные данные'!$F$7,"N",((Расчет!W64/(1+'Вводные данные'!$E$297))*'Вводные данные'!$E$297))</f>
        <v>0</v>
      </c>
      <c r="X106" s="357" t="str">
        <f>IF(X1&gt;'Вводные данные'!$F$7,"N",((Расчет!X64/(1+'Вводные данные'!$E$297))*'Вводные данные'!$E$297))</f>
        <v>N</v>
      </c>
      <c r="Y106" s="357" t="str">
        <f>IF(Y1&gt;'Вводные данные'!$F$7,"N",((Расчет!Y64/(1+'Вводные данные'!$E$297))*'Вводные данные'!$E$297))</f>
        <v>N</v>
      </c>
      <c r="Z106" s="357" t="str">
        <f>IF(Z1&gt;'Вводные данные'!$F$7,"N",((Расчет!Z64/(1+'Вводные данные'!$E$297))*'Вводные данные'!$E$297))</f>
        <v>N</v>
      </c>
      <c r="AA106" s="357" t="str">
        <f>IF(AA1&gt;'Вводные данные'!$F$7,"N",((Расчет!AA64/(1+'Вводные данные'!$E$297))*'Вводные данные'!$E$297))</f>
        <v>N</v>
      </c>
      <c r="AB106" s="357" t="str">
        <f>IF(AB1&gt;'Вводные данные'!$F$7,"N",((Расчет!AB64/(1+'Вводные данные'!$E$297))*'Вводные данные'!$E$297))</f>
        <v>N</v>
      </c>
      <c r="AC106" s="357" t="str">
        <f>IF(AC1&gt;'Вводные данные'!$F$7,"N",((Расчет!AC64/(1+'Вводные данные'!$E$297))*'Вводные данные'!$E$297))</f>
        <v>N</v>
      </c>
      <c r="AD106" s="357" t="str">
        <f>IF(AD1&gt;'Вводные данные'!$F$7,"N",((Расчет!AD64/(1+'Вводные данные'!$E$297))*'Вводные данные'!$E$297))</f>
        <v>N</v>
      </c>
      <c r="AE106" s="357" t="str">
        <f>IF(AE1&gt;'Вводные данные'!$F$7,"N",((Расчет!AE64/(1+'Вводные данные'!$E$297))*'Вводные данные'!$E$297))</f>
        <v>N</v>
      </c>
      <c r="AF106" s="357" t="str">
        <f>IF(AF1&gt;'Вводные данные'!$F$7,"N",((Расчет!AF64/(1+'Вводные данные'!$E$297))*'Вводные данные'!$E$297))</f>
        <v>N</v>
      </c>
      <c r="AG106" s="357" t="str">
        <f>IF(AG1&gt;'Вводные данные'!$F$7,"N",((Расчет!AG64/(1+'Вводные данные'!$E$297))*'Вводные данные'!$E$297))</f>
        <v>N</v>
      </c>
      <c r="AH106" s="357" t="str">
        <f>IF(AH1&gt;'Вводные данные'!$F$7,"N",((Расчет!AH64/(1+'Вводные данные'!$E$297))*'Вводные данные'!$E$297))</f>
        <v>N</v>
      </c>
      <c r="AI106" s="357" t="str">
        <f>IF(AI1&gt;'Вводные данные'!$F$7,"N",((Расчет!AI64/(1+'Вводные данные'!$E$297))*'Вводные данные'!$E$297))</f>
        <v>N</v>
      </c>
      <c r="AJ106" s="357" t="str">
        <f>IF(AJ1&gt;'Вводные данные'!$F$7,"N",((Расчет!AJ64/(1+'Вводные данные'!$E$297))*'Вводные данные'!$E$297))</f>
        <v>N</v>
      </c>
      <c r="AK106" s="357" t="str">
        <f>IF(AK1&gt;'Вводные данные'!$F$7,"N",((Расчет!AK64/(1+'Вводные данные'!$E$297))*'Вводные данные'!$E$297))</f>
        <v>N</v>
      </c>
      <c r="AL106" s="357" t="str">
        <f>IF(AL1&gt;'Вводные данные'!$F$7,"N",((Расчет!AL64/(1+'Вводные данные'!$E$297))*'Вводные данные'!$E$297))</f>
        <v>N</v>
      </c>
      <c r="AM106" s="357" t="str">
        <f>IF(AM1&gt;'Вводные данные'!$F$7,"N",((Расчет!AM64/(1+'Вводные данные'!$E$297))*'Вводные данные'!$E$297))</f>
        <v>N</v>
      </c>
      <c r="AN106" s="357" t="str">
        <f>IF(AN1&gt;'Вводные данные'!$F$7,"N",((Расчет!AN64/(1+'Вводные данные'!$E$297))*'Вводные данные'!$E$297))</f>
        <v>N</v>
      </c>
      <c r="AO106" s="357" t="str">
        <f>IF(AO1&gt;'Вводные данные'!$F$7,"N",((Расчет!AO64/(1+'Вводные данные'!$E$297))*'Вводные данные'!$E$297))</f>
        <v>N</v>
      </c>
      <c r="AP106" s="357" t="str">
        <f>IF(AP1&gt;'Вводные данные'!$F$7,"N",((Расчет!AP64/(1+'Вводные данные'!$E$297))*'Вводные данные'!$E$297))</f>
        <v>N</v>
      </c>
      <c r="AQ106" s="357" t="str">
        <f>IF(AQ1&gt;'Вводные данные'!$F$7,"N",((Расчет!AQ64/(1+'Вводные данные'!$E$297))*'Вводные данные'!$E$297))</f>
        <v>N</v>
      </c>
      <c r="AR106" s="357" t="str">
        <f>IF(AR1&gt;'Вводные данные'!$F$7,"N",((Расчет!AR64/(1+'Вводные данные'!$E$297))*'Вводные данные'!$E$297))</f>
        <v>N</v>
      </c>
      <c r="AS106" s="357" t="str">
        <f>IF(AS1&gt;'Вводные данные'!$F$7,"N",((Расчет!AS64/(1+'Вводные данные'!$E$297))*'Вводные данные'!$E$297))</f>
        <v>N</v>
      </c>
      <c r="AT106" s="357" t="str">
        <f>IF(AT1&gt;'Вводные данные'!$F$7,"N",((Расчет!AT64/(1+'Вводные данные'!$E$297))*'Вводные данные'!$E$297))</f>
        <v>N</v>
      </c>
      <c r="AU106" s="357" t="str">
        <f>IF(AU1&gt;'Вводные данные'!$F$7,"N",((Расчет!AU64/(1+'Вводные данные'!$E$297))*'Вводные данные'!$E$297))</f>
        <v>N</v>
      </c>
      <c r="AV106" s="357" t="str">
        <f>IF(AV1&gt;'Вводные данные'!$F$7,"N",((Расчет!AV64/(1+'Вводные данные'!$E$297))*'Вводные данные'!$E$297))</f>
        <v>N</v>
      </c>
      <c r="AW106" s="357" t="str">
        <f>IF(AW1&gt;'Вводные данные'!$F$7,"N",((Расчет!AW64/(1+'Вводные данные'!$E$297))*'Вводные данные'!$E$297))</f>
        <v>N</v>
      </c>
      <c r="AX106" s="357" t="str">
        <f>IF(AX1&gt;'Вводные данные'!$F$7,"N",((Расчет!AX64/(1+'Вводные данные'!$E$297))*'Вводные данные'!$E$297))</f>
        <v>N</v>
      </c>
      <c r="AY106" s="357" t="str">
        <f>IF(AY1&gt;'Вводные данные'!$F$7,"N",((Расчет!AY64/(1+'Вводные данные'!$E$297))*'Вводные данные'!$E$297))</f>
        <v>N</v>
      </c>
      <c r="AZ106" s="357" t="str">
        <f>IF(AZ1&gt;'Вводные данные'!$F$7,"N",((Расчет!AZ64/(1+'Вводные данные'!$E$297))*'Вводные данные'!$E$297))</f>
        <v>N</v>
      </c>
      <c r="BA106" s="357" t="str">
        <f>IF(BA1&gt;'Вводные данные'!$F$7,"N",((Расчет!BA64/(1+'Вводные данные'!$E$297))*'Вводные данные'!$E$297))</f>
        <v>N</v>
      </c>
      <c r="BB106" s="357" t="str">
        <f>IF(BB1&gt;'Вводные данные'!$F$7,"N",((Расчет!BB64/(1+'Вводные данные'!$E$297))*'Вводные данные'!$E$297))</f>
        <v>N</v>
      </c>
      <c r="BC106" s="357" t="str">
        <f>IF(BC1&gt;'Вводные данные'!$F$7,"N",((Расчет!BC64/(1+'Вводные данные'!$E$297))*'Вводные данные'!$E$297))</f>
        <v>N</v>
      </c>
      <c r="BD106" s="357" t="str">
        <f>IF(BD1&gt;'Вводные данные'!$F$7,"N",((Расчет!BD64/(1+'Вводные данные'!$E$297))*'Вводные данные'!$E$297))</f>
        <v>N</v>
      </c>
      <c r="BE106" s="357" t="str">
        <f>IF(BE1&gt;'Вводные данные'!$F$7,"N",((Расчет!BE64/(1+'Вводные данные'!$E$297))*'Вводные данные'!$E$297))</f>
        <v>N</v>
      </c>
      <c r="BF106" s="357" t="str">
        <f>IF(BF1&gt;'Вводные данные'!$F$7,"N",((Расчет!BF64/(1+'Вводные данные'!$E$297))*'Вводные данные'!$E$297))</f>
        <v>N</v>
      </c>
      <c r="BG106" s="357" t="str">
        <f>IF(BG1&gt;'Вводные данные'!$F$7,"N",((Расчет!BG64/(1+'Вводные данные'!$E$297))*'Вводные данные'!$E$297))</f>
        <v>N</v>
      </c>
      <c r="BH106" s="357" t="str">
        <f>IF(BH1&gt;'Вводные данные'!$F$7,"N",((Расчет!BH64/(1+'Вводные данные'!$E$297))*'Вводные данные'!$E$297))</f>
        <v>N</v>
      </c>
      <c r="BI106" s="357" t="str">
        <f>IF(BI1&gt;'Вводные данные'!$F$7,"N",((Расчет!BI64/(1+'Вводные данные'!$E$297))*'Вводные данные'!$E$297))</f>
        <v>N</v>
      </c>
      <c r="BJ106" s="357" t="str">
        <f>IF(BJ1&gt;'Вводные данные'!$F$7,"N",((Расчет!BJ64/(1+'Вводные данные'!$E$297))*'Вводные данные'!$E$297))</f>
        <v>N</v>
      </c>
      <c r="BK106" s="357" t="str">
        <f>IF(BK1&gt;'Вводные данные'!$F$7,"N",((Расчет!BK64/(1+'Вводные данные'!$E$297))*'Вводные данные'!$E$297))</f>
        <v>N</v>
      </c>
      <c r="BL106" s="357" t="str">
        <f>IF(BL1&gt;'Вводные данные'!$F$7,"N",((Расчет!BL64/(1+'Вводные данные'!$E$297))*'Вводные данные'!$E$297))</f>
        <v>N</v>
      </c>
      <c r="BM106" s="357" t="str">
        <f>IF(BM1&gt;'Вводные данные'!$F$7,"N",((Расчет!BM64/(1+'Вводные данные'!$E$297))*'Вводные данные'!$E$297))</f>
        <v>N</v>
      </c>
      <c r="BN106" s="357" t="str">
        <f>IF(BN1&gt;'Вводные данные'!$F$7,"N",((Расчет!BN64/(1+'Вводные данные'!$E$297))*'Вводные данные'!$E$297))</f>
        <v>N</v>
      </c>
      <c r="BO106" s="357" t="str">
        <f>IF(BO1&gt;'Вводные данные'!$F$7,"N",((Расчет!BO64/(1+'Вводные данные'!$E$297))*'Вводные данные'!$E$297))</f>
        <v>N</v>
      </c>
      <c r="BP106" s="357" t="str">
        <f>IF(BP1&gt;'Вводные данные'!$F$7,"N",((Расчет!BP64/(1+'Вводные данные'!$E$297))*'Вводные данные'!$E$297))</f>
        <v>N</v>
      </c>
      <c r="BQ106" s="357" t="str">
        <f>IF(BQ1&gt;'Вводные данные'!$F$7,"N",((Расчет!BQ64/(1+'Вводные данные'!$E$297))*'Вводные данные'!$E$297))</f>
        <v>N</v>
      </c>
      <c r="BR106" s="357" t="str">
        <f>IF(BR1&gt;'Вводные данные'!$F$7,"N",((Расчет!BR64/(1+'Вводные данные'!$E$297))*'Вводные данные'!$E$297))</f>
        <v>N</v>
      </c>
      <c r="BS106" s="357" t="str">
        <f>IF(BS1&gt;'Вводные данные'!$F$7,"N",((Расчет!BS64/(1+'Вводные данные'!$E$297))*'Вводные данные'!$E$297))</f>
        <v>N</v>
      </c>
      <c r="BT106" s="357" t="str">
        <f>IF(BT1&gt;'Вводные данные'!$F$7,"N",((Расчет!BT64/(1+'Вводные данные'!$E$297))*'Вводные данные'!$E$297))</f>
        <v>N</v>
      </c>
      <c r="BU106" s="357" t="str">
        <f>IF(BU1&gt;'Вводные данные'!$F$7,"N",((Расчет!BU64/(1+'Вводные данные'!$E$297))*'Вводные данные'!$E$297))</f>
        <v>N</v>
      </c>
      <c r="BV106" s="357" t="str">
        <f>IF(BV1&gt;'Вводные данные'!$F$7,"N",((Расчет!BV64/(1+'Вводные данные'!$E$297))*'Вводные данные'!$E$297))</f>
        <v>N</v>
      </c>
      <c r="BW106" s="357" t="str">
        <f>IF(BW1&gt;'Вводные данные'!$F$7,"N",((Расчет!BW64/(1+'Вводные данные'!$E$297))*'Вводные данные'!$E$297))</f>
        <v>N</v>
      </c>
      <c r="BX106" s="357" t="str">
        <f>IF(BX1&gt;'Вводные данные'!$F$7,"N",((Расчет!BX64/(1+'Вводные данные'!$E$297))*'Вводные данные'!$E$297))</f>
        <v>N</v>
      </c>
      <c r="BY106" s="357" t="str">
        <f>IF(BY1&gt;'Вводные данные'!$F$7,"N",((Расчет!BY64/(1+'Вводные данные'!$E$297))*'Вводные данные'!$E$297))</f>
        <v>N</v>
      </c>
      <c r="BZ106" s="357" t="str">
        <f>IF(BZ1&gt;'Вводные данные'!$F$7,"N",((Расчет!BZ64/(1+'Вводные данные'!$E$297))*'Вводные данные'!$E$297))</f>
        <v>N</v>
      </c>
      <c r="CA106" s="357" t="str">
        <f>IF(CA1&gt;'Вводные данные'!$F$7,"N",((Расчет!CA64/(1+'Вводные данные'!$E$297))*'Вводные данные'!$E$297))</f>
        <v>N</v>
      </c>
      <c r="CB106" s="357" t="str">
        <f>IF(CB1&gt;'Вводные данные'!$F$7,"N",((Расчет!CB64/(1+'Вводные данные'!$E$297))*'Вводные данные'!$E$297))</f>
        <v>N</v>
      </c>
      <c r="CC106" s="357" t="str">
        <f>IF(CC1&gt;'Вводные данные'!$F$7,"N",((Расчет!CC64/(1+'Вводные данные'!$E$297))*'Вводные данные'!$E$297))</f>
        <v>N</v>
      </c>
      <c r="CD106" s="357" t="str">
        <f>IF(CD1&gt;'Вводные данные'!$F$7,"N",((Расчет!CD64/(1+'Вводные данные'!$E$297))*'Вводные данные'!$E$297))</f>
        <v>N</v>
      </c>
      <c r="CE106" s="357" t="str">
        <f>IF(CE1&gt;'Вводные данные'!$F$7,"N",((Расчет!CE64/(1+'Вводные данные'!$E$297))*'Вводные данные'!$E$297))</f>
        <v>N</v>
      </c>
      <c r="CF106" s="357" t="str">
        <f>IF(CF1&gt;'Вводные данные'!$F$7,"N",((Расчет!CF64/(1+'Вводные данные'!$E$297))*'Вводные данные'!$E$297))</f>
        <v>N</v>
      </c>
      <c r="CG106" s="357" t="str">
        <f>IF(CG1&gt;'Вводные данные'!$F$7,"N",((Расчет!CG64/(1+'Вводные данные'!$E$297))*'Вводные данные'!$E$297))</f>
        <v>N</v>
      </c>
      <c r="CH106" s="357" t="str">
        <f>IF(CH1&gt;'Вводные данные'!$F$7,"N",((Расчет!CH64/(1+'Вводные данные'!$E$297))*'Вводные данные'!$E$297))</f>
        <v>N</v>
      </c>
      <c r="CI106" s="357" t="str">
        <f>IF(CI1&gt;'Вводные данные'!$F$7,"N",((Расчет!CI64/(1+'Вводные данные'!$E$297))*'Вводные данные'!$E$297))</f>
        <v>N</v>
      </c>
      <c r="CJ106" s="357" t="str">
        <f>IF(CJ1&gt;'Вводные данные'!$F$7,"N",((Расчет!CJ64/(1+'Вводные данные'!$E$297))*'Вводные данные'!$E$297))</f>
        <v>N</v>
      </c>
      <c r="CK106" s="357" t="str">
        <f>IF(CK1&gt;'Вводные данные'!$F$7,"N",((Расчет!CK64/(1+'Вводные данные'!$E$297))*'Вводные данные'!$E$297))</f>
        <v>N</v>
      </c>
      <c r="CL106" s="357" t="str">
        <f>IF(CL1&gt;'Вводные данные'!$F$7,"N",((Расчет!CL64/(1+'Вводные данные'!$E$297))*'Вводные данные'!$E$297))</f>
        <v>N</v>
      </c>
      <c r="CM106" s="357" t="str">
        <f>IF(CM1&gt;'Вводные данные'!$F$7,"N",((Расчет!CM64/(1+'Вводные данные'!$E$297))*'Вводные данные'!$E$297))</f>
        <v>N</v>
      </c>
      <c r="CN106" s="357" t="str">
        <f>IF(CN1&gt;'Вводные данные'!$F$7,"N",((Расчет!CN64/(1+'Вводные данные'!$E$297))*'Вводные данные'!$E$297))</f>
        <v>N</v>
      </c>
      <c r="CO106" s="357" t="str">
        <f>IF(CO1&gt;'Вводные данные'!$F$7,"N",((Расчет!CO64/(1+'Вводные данные'!$E$297))*'Вводные данные'!$E$297))</f>
        <v>N</v>
      </c>
      <c r="CP106" s="357" t="str">
        <f>IF(CP1&gt;'Вводные данные'!$F$7,"N",((Расчет!CP64/(1+'Вводные данные'!$E$297))*'Вводные данные'!$E$297))</f>
        <v>N</v>
      </c>
      <c r="CQ106" s="357" t="str">
        <f>IF(CQ1&gt;'Вводные данные'!$F$7,"N",((Расчет!CQ64/(1+'Вводные данные'!$E$297))*'Вводные данные'!$E$297))</f>
        <v>N</v>
      </c>
      <c r="CR106" s="357" t="str">
        <f>IF(CR1&gt;'Вводные данные'!$F$7,"N",((Расчет!CR64/(1+'Вводные данные'!$E$297))*'Вводные данные'!$E$297))</f>
        <v>N</v>
      </c>
      <c r="CS106" s="357" t="str">
        <f>IF(CS1&gt;'Вводные данные'!$F$7,"N",((Расчет!CS64/(1+'Вводные данные'!$E$297))*'Вводные данные'!$E$297))</f>
        <v>N</v>
      </c>
      <c r="CT106" s="357" t="str">
        <f>IF(CT1&gt;'Вводные данные'!$F$7,"N",((Расчет!CT64/(1+'Вводные данные'!$E$297))*'Вводные данные'!$E$297))</f>
        <v>N</v>
      </c>
      <c r="CU106" s="357" t="str">
        <f>IF(CU1&gt;'Вводные данные'!$F$7,"N",((Расчет!CU64/(1+'Вводные данные'!$E$297))*'Вводные данные'!$E$297))</f>
        <v>N</v>
      </c>
      <c r="CV106" s="357" t="str">
        <f>IF(CV1&gt;'Вводные данные'!$F$7,"N",((Расчет!CV64/(1+'Вводные данные'!$E$297))*'Вводные данные'!$E$297))</f>
        <v>N</v>
      </c>
      <c r="CW106" s="357" t="str">
        <f>IF(CW1&gt;'Вводные данные'!$F$7,"N",((Расчет!CW64/(1+'Вводные данные'!$E$297))*'Вводные данные'!$E$297))</f>
        <v>N</v>
      </c>
      <c r="CX106" s="357" t="str">
        <f>IF(CX1&gt;'Вводные данные'!$F$7,"N",((Расчет!CX64/(1+'Вводные данные'!$E$297))*'Вводные данные'!$E$297))</f>
        <v>N</v>
      </c>
      <c r="CY106" s="357" t="str">
        <f>IF(CY1&gt;'Вводные данные'!$F$7,"N",((Расчет!CY64/(1+'Вводные данные'!$E$297))*'Вводные данные'!$E$297))</f>
        <v>N</v>
      </c>
      <c r="CZ106" s="357" t="str">
        <f>IF(CZ1&gt;'Вводные данные'!$F$7,"N",((Расчет!CZ64/(1+'Вводные данные'!$E$297))*'Вводные данные'!$E$297))</f>
        <v>N</v>
      </c>
      <c r="DA106" s="357" t="str">
        <f>IF(DA1&gt;'Вводные данные'!$F$7,"N",((Расчет!DA64/(1+'Вводные данные'!$E$297))*'Вводные данные'!$E$297))</f>
        <v>N</v>
      </c>
      <c r="DB106" s="357" t="str">
        <f>IF(DB1&gt;'Вводные данные'!$F$7,"N",((Расчет!DB64/(1+'Вводные данные'!$E$297))*'Вводные данные'!$E$297))</f>
        <v>N</v>
      </c>
      <c r="DC106" s="357" t="str">
        <f>IF(DC1&gt;'Вводные данные'!$F$7,"N",((Расчет!DC64/(1+'Вводные данные'!$E$297))*'Вводные данные'!$E$297))</f>
        <v>N</v>
      </c>
      <c r="DD106" s="357" t="str">
        <f>IF(DD1&gt;'Вводные данные'!$F$7,"N",((Расчет!DD64/(1+'Вводные данные'!$E$297))*'Вводные данные'!$E$297))</f>
        <v>N</v>
      </c>
      <c r="DE106" s="357" t="str">
        <f>IF(DE1&gt;'Вводные данные'!$F$7,"N",((Расчет!DE64/(1+'Вводные данные'!$E$297))*'Вводные данные'!$E$297))</f>
        <v>N</v>
      </c>
      <c r="DF106" s="357" t="str">
        <f>IF(DF1&gt;'Вводные данные'!$F$7,"N",((Расчет!DF64/(1+'Вводные данные'!$E$297))*'Вводные данные'!$E$297))</f>
        <v>N</v>
      </c>
      <c r="DG106" s="357" t="str">
        <f>IF(DG1&gt;'Вводные данные'!$F$7,"N",((Расчет!DG64/(1+'Вводные данные'!$E$297))*'Вводные данные'!$E$297))</f>
        <v>N</v>
      </c>
      <c r="DH106" s="357" t="str">
        <f>IF(DH1&gt;'Вводные данные'!$F$7,"N",((Расчет!DH64/(1+'Вводные данные'!$E$297))*'Вводные данные'!$E$297))</f>
        <v>N</v>
      </c>
      <c r="DI106" s="357" t="str">
        <f>IF(DI1&gt;'Вводные данные'!$F$7,"N",((Расчет!DI64/(1+'Вводные данные'!$E$297))*'Вводные данные'!$E$297))</f>
        <v>N</v>
      </c>
      <c r="DJ106" s="357" t="str">
        <f>IF(DJ1&gt;'Вводные данные'!$F$7,"N",((Расчет!DJ64/(1+'Вводные данные'!$E$297))*'Вводные данные'!$E$297))</f>
        <v>N</v>
      </c>
      <c r="DK106" s="357" t="str">
        <f>IF(DK1&gt;'Вводные данные'!$F$7,"N",((Расчет!DK64/(1+'Вводные данные'!$E$297))*'Вводные данные'!$E$297))</f>
        <v>N</v>
      </c>
      <c r="DL106" s="357" t="str">
        <f>IF(DL1&gt;'Вводные данные'!$F$7,"N",((Расчет!DL64/(1+'Вводные данные'!$E$297))*'Вводные данные'!$E$297))</f>
        <v>N</v>
      </c>
      <c r="DM106" s="357" t="str">
        <f>IF(DM1&gt;'Вводные данные'!$F$7,"N",((Расчет!DM64/(1+'Вводные данные'!$E$297))*'Вводные данные'!$E$297))</f>
        <v>N</v>
      </c>
      <c r="DN106" s="357" t="str">
        <f>IF(DN1&gt;'Вводные данные'!$F$7,"N",((Расчет!DN64/(1+'Вводные данные'!$E$297))*'Вводные данные'!$E$297))</f>
        <v>N</v>
      </c>
      <c r="DO106" s="357" t="str">
        <f>IF(DO1&gt;'Вводные данные'!$F$7,"N",((Расчет!DO64/(1+'Вводные данные'!$E$297))*'Вводные данные'!$E$297))</f>
        <v>N</v>
      </c>
      <c r="DP106" s="357" t="str">
        <f>IF(DP1&gt;'Вводные данные'!$F$7,"N",((Расчет!DP64/(1+'Вводные данные'!$E$297))*'Вводные данные'!$E$297))</f>
        <v>N</v>
      </c>
      <c r="DQ106" s="357" t="str">
        <f>IF(DQ1&gt;'Вводные данные'!$F$7,"N",((Расчет!DQ64/(1+'Вводные данные'!$E$297))*'Вводные данные'!$E$297))</f>
        <v>N</v>
      </c>
      <c r="DR106" s="357" t="str">
        <f>IF(DR1&gt;'Вводные данные'!$F$7,"N",((Расчет!DR64/(1+'Вводные данные'!$E$297))*'Вводные данные'!$E$297))</f>
        <v>N</v>
      </c>
      <c r="DS106" s="357" t="str">
        <f>IF(DS1&gt;'Вводные данные'!$F$7,"N",((Расчет!DS64/(1+'Вводные данные'!$E$297))*'Вводные данные'!$E$297))</f>
        <v>N</v>
      </c>
      <c r="DT106" s="357" t="str">
        <f>IF(DT1&gt;'Вводные данные'!$F$7,"N",((Расчет!DT64/(1+'Вводные данные'!$E$297))*'Вводные данные'!$E$297))</f>
        <v>N</v>
      </c>
      <c r="DU106" s="357" t="str">
        <f>IF(DU1&gt;'Вводные данные'!$F$7,"N",((Расчет!DU64/(1+'Вводные данные'!$E$297))*'Вводные данные'!$E$297))</f>
        <v>N</v>
      </c>
      <c r="DV106" s="357" t="str">
        <f>IF(DV1&gt;'Вводные данные'!$F$7,"N",((Расчет!DV64/(1+'Вводные данные'!$E$297))*'Вводные данные'!$E$297))</f>
        <v>N</v>
      </c>
      <c r="DW106" s="357" t="str">
        <f>IF(DW1&gt;'Вводные данные'!$F$7,"N",((Расчет!DW64/(1+'Вводные данные'!$E$297))*'Вводные данные'!$E$297))</f>
        <v>N</v>
      </c>
      <c r="DX106" s="357" t="str">
        <f>IF(DX1&gt;'Вводные данные'!$F$7,"N",((Расчет!DX64/(1+'Вводные данные'!$E$297))*'Вводные данные'!$E$297))</f>
        <v>N</v>
      </c>
      <c r="DY106" s="357" t="str">
        <f>IF(DY1&gt;'Вводные данные'!$F$7,"N",((Расчет!DY64/(1+'Вводные данные'!$E$297))*'Вводные данные'!$E$297))</f>
        <v>N</v>
      </c>
      <c r="DZ106" s="357" t="str">
        <f>IF(DZ1&gt;'Вводные данные'!$F$7,"N",((Расчет!DZ64/(1+'Вводные данные'!$E$297))*'Вводные данные'!$E$297))</f>
        <v>N</v>
      </c>
      <c r="EA106" s="357" t="str">
        <f>IF(EA1&gt;'Вводные данные'!$F$7,"N",((Расчет!EA64/(1+'Вводные данные'!$E$297))*'Вводные данные'!$E$297))</f>
        <v>N</v>
      </c>
      <c r="EB106" s="357" t="str">
        <f>IF(EB1&gt;'Вводные данные'!$F$7,"N",((Расчет!EB64/(1+'Вводные данные'!$E$297))*'Вводные данные'!$E$297))</f>
        <v>N</v>
      </c>
      <c r="EC106" s="357" t="str">
        <f>IF(EC1&gt;'Вводные данные'!$F$7,"N",((Расчет!EC64/(1+'Вводные данные'!$E$297))*'Вводные данные'!$E$297))</f>
        <v>N</v>
      </c>
      <c r="ED106" s="357" t="str">
        <f>IF(ED1&gt;'Вводные данные'!$F$7,"N",((Расчет!ED64/(1+'Вводные данные'!$E$297))*'Вводные данные'!$E$297))</f>
        <v>N</v>
      </c>
      <c r="EE106" s="357" t="str">
        <f>IF(EE1&gt;'Вводные данные'!$F$7,"N",((Расчет!EE64/(1+'Вводные данные'!$E$297))*'Вводные данные'!$E$297))</f>
        <v>N</v>
      </c>
      <c r="EF106" s="357" t="str">
        <f>IF(EF1&gt;'Вводные данные'!$F$7,"N",((Расчет!EF64/(1+'Вводные данные'!$E$297))*'Вводные данные'!$E$297))</f>
        <v>N</v>
      </c>
      <c r="EG106" s="357" t="str">
        <f>IF(EG1&gt;'Вводные данные'!$F$7,"N",((Расчет!EG64/(1+'Вводные данные'!$E$297))*'Вводные данные'!$E$297))</f>
        <v>N</v>
      </c>
      <c r="EH106" s="357" t="str">
        <f>IF(EH1&gt;'Вводные данные'!$F$7,"N",((Расчет!EH64/(1+'Вводные данные'!$E$297))*'Вводные данные'!$E$297))</f>
        <v>N</v>
      </c>
      <c r="EI106" s="357" t="str">
        <f>IF(EI1&gt;'Вводные данные'!$F$7,"N",((Расчет!EI64/(1+'Вводные данные'!$E$297))*'Вводные данные'!$E$297))</f>
        <v>N</v>
      </c>
      <c r="EJ106" s="357" t="str">
        <f>IF(EJ1&gt;'Вводные данные'!$F$7,"N",((Расчет!EJ64/(1+'Вводные данные'!$E$297))*'Вводные данные'!$E$297))</f>
        <v>N</v>
      </c>
      <c r="EK106" s="357" t="str">
        <f>IF(EK1&gt;'Вводные данные'!$F$7,"N",((Расчет!EK64/(1+'Вводные данные'!$E$297))*'Вводные данные'!$E$297))</f>
        <v>N</v>
      </c>
      <c r="EL106" s="357" t="str">
        <f>IF(EL1&gt;'Вводные данные'!$F$7,"N",((Расчет!EL64/(1+'Вводные данные'!$E$297))*'Вводные данные'!$E$297))</f>
        <v>N</v>
      </c>
      <c r="EM106" s="357" t="str">
        <f>IF(EM1&gt;'Вводные данные'!$F$7,"N",((Расчет!EM64/(1+'Вводные данные'!$E$297))*'Вводные данные'!$E$297))</f>
        <v>N</v>
      </c>
      <c r="EN106" s="357" t="str">
        <f>IF(EN1&gt;'Вводные данные'!$F$7,"N",((Расчет!EN64/(1+'Вводные данные'!$E$297))*'Вводные данные'!$E$297))</f>
        <v>N</v>
      </c>
      <c r="EO106" s="357" t="str">
        <f>IF(EO1&gt;'Вводные данные'!$F$7,"N",((Расчет!EO64/(1+'Вводные данные'!$E$297))*'Вводные данные'!$E$297))</f>
        <v>N</v>
      </c>
      <c r="EP106" s="357" t="str">
        <f>IF(EP1&gt;'Вводные данные'!$F$7,"N",((Расчет!EP64/(1+'Вводные данные'!$E$297))*'Вводные данные'!$E$297))</f>
        <v>N</v>
      </c>
      <c r="EQ106" s="357" t="str">
        <f>IF(EQ1&gt;'Вводные данные'!$F$7,"N",((Расчет!EQ64/(1+'Вводные данные'!$E$297))*'Вводные данные'!$E$297))</f>
        <v>N</v>
      </c>
      <c r="ER106" s="357" t="str">
        <f>IF(ER1&gt;'Вводные данные'!$F$7,"N",((Расчет!ER64/(1+'Вводные данные'!$E$297))*'Вводные данные'!$E$297))</f>
        <v>N</v>
      </c>
      <c r="ES106" s="357" t="str">
        <f>IF(ES1&gt;'Вводные данные'!$F$7,"N",((Расчет!ES64/(1+'Вводные данные'!$E$297))*'Вводные данные'!$E$297))</f>
        <v>N</v>
      </c>
      <c r="ET106" s="357" t="str">
        <f>IF(ET1&gt;'Вводные данные'!$F$7,"N",((Расчет!ET64/(1+'Вводные данные'!$E$297))*'Вводные данные'!$E$297))</f>
        <v>N</v>
      </c>
      <c r="EU106" s="357" t="str">
        <f>IF(EU1&gt;'Вводные данные'!$F$7,"N",((Расчет!EU64/(1+'Вводные данные'!$E$297))*'Вводные данные'!$E$297))</f>
        <v>N</v>
      </c>
      <c r="EV106" s="357" t="str">
        <f>IF(EV1&gt;'Вводные данные'!$F$7,"N",((Расчет!EV64/(1+'Вводные данные'!$E$297))*'Вводные данные'!$E$297))</f>
        <v>N</v>
      </c>
      <c r="EW106" s="357" t="str">
        <f>IF(EW1&gt;'Вводные данные'!$F$7,"N",((Расчет!EW64/(1+'Вводные данные'!$E$297))*'Вводные данные'!$E$297))</f>
        <v>N</v>
      </c>
    </row>
    <row r="107" spans="2:153" s="359" customFormat="1" ht="15" customHeight="1" x14ac:dyDescent="0.25">
      <c r="B107" s="356" t="s">
        <v>455</v>
      </c>
      <c r="C107" s="357">
        <f t="shared" si="17"/>
        <v>0</v>
      </c>
      <c r="D107" s="357">
        <f>IF(D1&gt;'Вводные данные'!$F$7,"N",((Расчет!D65/(1+'Вводные данные'!$E$297))*'Вводные данные'!$E$297))</f>
        <v>0</v>
      </c>
      <c r="E107" s="357">
        <f>IF(E1&gt;'Вводные данные'!$F$7,"N",((Расчет!E65/(1+'Вводные данные'!$E$297))*'Вводные данные'!$E$297))</f>
        <v>0</v>
      </c>
      <c r="F107" s="357">
        <f>IF(F1&gt;'Вводные данные'!$F$7,"N",((Расчет!F65/(1+'Вводные данные'!$E$297))*'Вводные данные'!$E$297))</f>
        <v>0</v>
      </c>
      <c r="G107" s="357">
        <f>IF(G1&gt;'Вводные данные'!$F$7,"N",((Расчет!G65/(1+'Вводные данные'!$E$297))*'Вводные данные'!$E$297))</f>
        <v>0</v>
      </c>
      <c r="H107" s="357">
        <f>IF(H1&gt;'Вводные данные'!$F$7,"N",((Расчет!H65/(1+'Вводные данные'!$E$297))*'Вводные данные'!$E$297))</f>
        <v>0</v>
      </c>
      <c r="I107" s="357">
        <f>IF(I1&gt;'Вводные данные'!$F$7,"N",((Расчет!I65/(1+'Вводные данные'!$E$297))*'Вводные данные'!$E$297))</f>
        <v>0</v>
      </c>
      <c r="J107" s="357">
        <f>IF(J1&gt;'Вводные данные'!$F$7,"N",((Расчет!J65/(1+'Вводные данные'!$E$297))*'Вводные данные'!$E$297))</f>
        <v>0</v>
      </c>
      <c r="K107" s="357">
        <f>IF(K1&gt;'Вводные данные'!$F$7,"N",((Расчет!K65/(1+'Вводные данные'!$E$297))*'Вводные данные'!$E$297))</f>
        <v>0</v>
      </c>
      <c r="L107" s="357">
        <f>IF(L1&gt;'Вводные данные'!$F$7,"N",((Расчет!L65/(1+'Вводные данные'!$E$297))*'Вводные данные'!$E$297))</f>
        <v>0</v>
      </c>
      <c r="M107" s="357">
        <f>IF(M1&gt;'Вводные данные'!$F$7,"N",((Расчет!M65/(1+'Вводные данные'!$E$297))*'Вводные данные'!$E$297))</f>
        <v>0</v>
      </c>
      <c r="N107" s="357">
        <f>IF(N1&gt;'Вводные данные'!$F$7,"N",((Расчет!N65/(1+'Вводные данные'!$E$297))*'Вводные данные'!$E$297))</f>
        <v>0</v>
      </c>
      <c r="O107" s="357">
        <f>IF(O1&gt;'Вводные данные'!$F$7,"N",((Расчет!O65/(1+'Вводные данные'!$E$297))*'Вводные данные'!$E$297))</f>
        <v>0</v>
      </c>
      <c r="P107" s="357">
        <f>IF(P1&gt;'Вводные данные'!$F$7,"N",((Расчет!P65/(1+'Вводные данные'!$E$297))*'Вводные данные'!$E$297))</f>
        <v>0</v>
      </c>
      <c r="Q107" s="357">
        <f>IF(Q1&gt;'Вводные данные'!$F$7,"N",((Расчет!Q65/(1+'Вводные данные'!$E$297))*'Вводные данные'!$E$297))</f>
        <v>0</v>
      </c>
      <c r="R107" s="357">
        <f>IF(R1&gt;'Вводные данные'!$F$7,"N",((Расчет!R65/(1+'Вводные данные'!$E$297))*'Вводные данные'!$E$297))</f>
        <v>0</v>
      </c>
      <c r="S107" s="357">
        <f>IF(S1&gt;'Вводные данные'!$F$7,"N",((Расчет!S65/(1+'Вводные данные'!$E$297))*'Вводные данные'!$E$297))</f>
        <v>0</v>
      </c>
      <c r="T107" s="357">
        <f>IF(T1&gt;'Вводные данные'!$F$7,"N",((Расчет!T65/(1+'Вводные данные'!$E$297))*'Вводные данные'!$E$297))</f>
        <v>0</v>
      </c>
      <c r="U107" s="357">
        <f>IF(U1&gt;'Вводные данные'!$F$7,"N",((Расчет!U65/(1+'Вводные данные'!$E$297))*'Вводные данные'!$E$297))</f>
        <v>0</v>
      </c>
      <c r="V107" s="357">
        <f>IF(V1&gt;'Вводные данные'!$F$7,"N",((Расчет!V65/(1+'Вводные данные'!$E$297))*'Вводные данные'!$E$297))</f>
        <v>0</v>
      </c>
      <c r="W107" s="357">
        <f>IF(W1&gt;'Вводные данные'!$F$7,"N",((Расчет!W65/(1+'Вводные данные'!$E$297))*'Вводные данные'!$E$297))</f>
        <v>0</v>
      </c>
      <c r="X107" s="357" t="str">
        <f>IF(X1&gt;'Вводные данные'!$F$7,"N",((Расчет!X65/(1+'Вводные данные'!$E$297))*'Вводные данные'!$E$297))</f>
        <v>N</v>
      </c>
      <c r="Y107" s="357" t="str">
        <f>IF(Y1&gt;'Вводные данные'!$F$7,"N",((Расчет!Y65/(1+'Вводные данные'!$E$297))*'Вводные данные'!$E$297))</f>
        <v>N</v>
      </c>
      <c r="Z107" s="357" t="str">
        <f>IF(Z1&gt;'Вводные данные'!$F$7,"N",((Расчет!Z65/(1+'Вводные данные'!$E$297))*'Вводные данные'!$E$297))</f>
        <v>N</v>
      </c>
      <c r="AA107" s="357" t="str">
        <f>IF(AA1&gt;'Вводные данные'!$F$7,"N",((Расчет!AA65/(1+'Вводные данные'!$E$297))*'Вводные данные'!$E$297))</f>
        <v>N</v>
      </c>
      <c r="AB107" s="357" t="str">
        <f>IF(AB1&gt;'Вводные данные'!$F$7,"N",((Расчет!AB65/(1+'Вводные данные'!$E$297))*'Вводные данные'!$E$297))</f>
        <v>N</v>
      </c>
      <c r="AC107" s="357" t="str">
        <f>IF(AC1&gt;'Вводные данные'!$F$7,"N",((Расчет!AC65/(1+'Вводные данные'!$E$297))*'Вводные данные'!$E$297))</f>
        <v>N</v>
      </c>
      <c r="AD107" s="357" t="str">
        <f>IF(AD1&gt;'Вводные данные'!$F$7,"N",((Расчет!AD65/(1+'Вводные данные'!$E$297))*'Вводные данные'!$E$297))</f>
        <v>N</v>
      </c>
      <c r="AE107" s="357" t="str">
        <f>IF(AE1&gt;'Вводные данные'!$F$7,"N",((Расчет!AE65/(1+'Вводные данные'!$E$297))*'Вводные данные'!$E$297))</f>
        <v>N</v>
      </c>
      <c r="AF107" s="357" t="str">
        <f>IF(AF1&gt;'Вводные данные'!$F$7,"N",((Расчет!AF65/(1+'Вводные данные'!$E$297))*'Вводные данные'!$E$297))</f>
        <v>N</v>
      </c>
      <c r="AG107" s="357" t="str">
        <f>IF(AG1&gt;'Вводные данные'!$F$7,"N",((Расчет!AG65/(1+'Вводные данные'!$E$297))*'Вводные данные'!$E$297))</f>
        <v>N</v>
      </c>
      <c r="AH107" s="357" t="str">
        <f>IF(AH1&gt;'Вводные данные'!$F$7,"N",((Расчет!AH65/(1+'Вводные данные'!$E$297))*'Вводные данные'!$E$297))</f>
        <v>N</v>
      </c>
      <c r="AI107" s="357" t="str">
        <f>IF(AI1&gt;'Вводные данные'!$F$7,"N",((Расчет!AI65/(1+'Вводные данные'!$E$297))*'Вводные данные'!$E$297))</f>
        <v>N</v>
      </c>
      <c r="AJ107" s="357" t="str">
        <f>IF(AJ1&gt;'Вводные данные'!$F$7,"N",((Расчет!AJ65/(1+'Вводные данные'!$E$297))*'Вводные данные'!$E$297))</f>
        <v>N</v>
      </c>
      <c r="AK107" s="357" t="str">
        <f>IF(AK1&gt;'Вводные данные'!$F$7,"N",((Расчет!AK65/(1+'Вводные данные'!$E$297))*'Вводные данные'!$E$297))</f>
        <v>N</v>
      </c>
      <c r="AL107" s="357" t="str">
        <f>IF(AL1&gt;'Вводные данные'!$F$7,"N",((Расчет!AL65/(1+'Вводные данные'!$E$297))*'Вводные данные'!$E$297))</f>
        <v>N</v>
      </c>
      <c r="AM107" s="357" t="str">
        <f>IF(AM1&gt;'Вводные данные'!$F$7,"N",((Расчет!AM65/(1+'Вводные данные'!$E$297))*'Вводные данные'!$E$297))</f>
        <v>N</v>
      </c>
      <c r="AN107" s="357" t="str">
        <f>IF(AN1&gt;'Вводные данные'!$F$7,"N",((Расчет!AN65/(1+'Вводные данные'!$E$297))*'Вводные данные'!$E$297))</f>
        <v>N</v>
      </c>
      <c r="AO107" s="357" t="str">
        <f>IF(AO1&gt;'Вводные данные'!$F$7,"N",((Расчет!AO65/(1+'Вводные данные'!$E$297))*'Вводные данные'!$E$297))</f>
        <v>N</v>
      </c>
      <c r="AP107" s="357" t="str">
        <f>IF(AP1&gt;'Вводные данные'!$F$7,"N",((Расчет!AP65/(1+'Вводные данные'!$E$297))*'Вводные данные'!$E$297))</f>
        <v>N</v>
      </c>
      <c r="AQ107" s="357" t="str">
        <f>IF(AQ1&gt;'Вводные данные'!$F$7,"N",((Расчет!AQ65/(1+'Вводные данные'!$E$297))*'Вводные данные'!$E$297))</f>
        <v>N</v>
      </c>
      <c r="AR107" s="357" t="str">
        <f>IF(AR1&gt;'Вводные данные'!$F$7,"N",((Расчет!AR65/(1+'Вводные данные'!$E$297))*'Вводные данные'!$E$297))</f>
        <v>N</v>
      </c>
      <c r="AS107" s="357" t="str">
        <f>IF(AS1&gt;'Вводные данные'!$F$7,"N",((Расчет!AS65/(1+'Вводные данные'!$E$297))*'Вводные данные'!$E$297))</f>
        <v>N</v>
      </c>
      <c r="AT107" s="357" t="str">
        <f>IF(AT1&gt;'Вводные данные'!$F$7,"N",((Расчет!AT65/(1+'Вводные данные'!$E$297))*'Вводные данные'!$E$297))</f>
        <v>N</v>
      </c>
      <c r="AU107" s="357" t="str">
        <f>IF(AU1&gt;'Вводные данные'!$F$7,"N",((Расчет!AU65/(1+'Вводные данные'!$E$297))*'Вводные данные'!$E$297))</f>
        <v>N</v>
      </c>
      <c r="AV107" s="357" t="str">
        <f>IF(AV1&gt;'Вводные данные'!$F$7,"N",((Расчет!AV65/(1+'Вводные данные'!$E$297))*'Вводные данные'!$E$297))</f>
        <v>N</v>
      </c>
      <c r="AW107" s="357" t="str">
        <f>IF(AW1&gt;'Вводные данные'!$F$7,"N",((Расчет!AW65/(1+'Вводные данные'!$E$297))*'Вводные данные'!$E$297))</f>
        <v>N</v>
      </c>
      <c r="AX107" s="357" t="str">
        <f>IF(AX1&gt;'Вводные данные'!$F$7,"N",((Расчет!AX65/(1+'Вводные данные'!$E$297))*'Вводные данные'!$E$297))</f>
        <v>N</v>
      </c>
      <c r="AY107" s="357" t="str">
        <f>IF(AY1&gt;'Вводные данные'!$F$7,"N",((Расчет!AY65/(1+'Вводные данные'!$E$297))*'Вводные данные'!$E$297))</f>
        <v>N</v>
      </c>
      <c r="AZ107" s="357" t="str">
        <f>IF(AZ1&gt;'Вводные данные'!$F$7,"N",((Расчет!AZ65/(1+'Вводные данные'!$E$297))*'Вводные данные'!$E$297))</f>
        <v>N</v>
      </c>
      <c r="BA107" s="357" t="str">
        <f>IF(BA1&gt;'Вводные данные'!$F$7,"N",((Расчет!BA65/(1+'Вводные данные'!$E$297))*'Вводные данные'!$E$297))</f>
        <v>N</v>
      </c>
      <c r="BB107" s="357" t="str">
        <f>IF(BB1&gt;'Вводные данные'!$F$7,"N",((Расчет!BB65/(1+'Вводные данные'!$E$297))*'Вводные данные'!$E$297))</f>
        <v>N</v>
      </c>
      <c r="BC107" s="357" t="str">
        <f>IF(BC1&gt;'Вводные данные'!$F$7,"N",((Расчет!BC65/(1+'Вводные данные'!$E$297))*'Вводные данные'!$E$297))</f>
        <v>N</v>
      </c>
      <c r="BD107" s="357" t="str">
        <f>IF(BD1&gt;'Вводные данные'!$F$7,"N",((Расчет!BD65/(1+'Вводные данные'!$E$297))*'Вводные данные'!$E$297))</f>
        <v>N</v>
      </c>
      <c r="BE107" s="357" t="str">
        <f>IF(BE1&gt;'Вводные данные'!$F$7,"N",((Расчет!BE65/(1+'Вводные данные'!$E$297))*'Вводные данные'!$E$297))</f>
        <v>N</v>
      </c>
      <c r="BF107" s="357" t="str">
        <f>IF(BF1&gt;'Вводные данные'!$F$7,"N",((Расчет!BF65/(1+'Вводные данные'!$E$297))*'Вводные данные'!$E$297))</f>
        <v>N</v>
      </c>
      <c r="BG107" s="357" t="str">
        <f>IF(BG1&gt;'Вводные данные'!$F$7,"N",((Расчет!BG65/(1+'Вводные данные'!$E$297))*'Вводные данные'!$E$297))</f>
        <v>N</v>
      </c>
      <c r="BH107" s="357" t="str">
        <f>IF(BH1&gt;'Вводные данные'!$F$7,"N",((Расчет!BH65/(1+'Вводные данные'!$E$297))*'Вводные данные'!$E$297))</f>
        <v>N</v>
      </c>
      <c r="BI107" s="357" t="str">
        <f>IF(BI1&gt;'Вводные данные'!$F$7,"N",((Расчет!BI65/(1+'Вводные данные'!$E$297))*'Вводные данные'!$E$297))</f>
        <v>N</v>
      </c>
      <c r="BJ107" s="357" t="str">
        <f>IF(BJ1&gt;'Вводные данные'!$F$7,"N",((Расчет!BJ65/(1+'Вводные данные'!$E$297))*'Вводные данные'!$E$297))</f>
        <v>N</v>
      </c>
      <c r="BK107" s="357" t="str">
        <f>IF(BK1&gt;'Вводные данные'!$F$7,"N",((Расчет!BK65/(1+'Вводные данные'!$E$297))*'Вводные данные'!$E$297))</f>
        <v>N</v>
      </c>
      <c r="BL107" s="357" t="str">
        <f>IF(BL1&gt;'Вводные данные'!$F$7,"N",((Расчет!BL65/(1+'Вводные данные'!$E$297))*'Вводные данные'!$E$297))</f>
        <v>N</v>
      </c>
      <c r="BM107" s="357" t="str">
        <f>IF(BM1&gt;'Вводные данные'!$F$7,"N",((Расчет!BM65/(1+'Вводные данные'!$E$297))*'Вводные данные'!$E$297))</f>
        <v>N</v>
      </c>
      <c r="BN107" s="357" t="str">
        <f>IF(BN1&gt;'Вводные данные'!$F$7,"N",((Расчет!BN65/(1+'Вводные данные'!$E$297))*'Вводные данные'!$E$297))</f>
        <v>N</v>
      </c>
      <c r="BO107" s="357" t="str">
        <f>IF(BO1&gt;'Вводные данные'!$F$7,"N",((Расчет!BO65/(1+'Вводные данные'!$E$297))*'Вводные данные'!$E$297))</f>
        <v>N</v>
      </c>
      <c r="BP107" s="357" t="str">
        <f>IF(BP1&gt;'Вводные данные'!$F$7,"N",((Расчет!BP65/(1+'Вводные данные'!$E$297))*'Вводные данные'!$E$297))</f>
        <v>N</v>
      </c>
      <c r="BQ107" s="357" t="str">
        <f>IF(BQ1&gt;'Вводные данные'!$F$7,"N",((Расчет!BQ65/(1+'Вводные данные'!$E$297))*'Вводные данные'!$E$297))</f>
        <v>N</v>
      </c>
      <c r="BR107" s="357" t="str">
        <f>IF(BR1&gt;'Вводные данные'!$F$7,"N",((Расчет!BR65/(1+'Вводные данные'!$E$297))*'Вводные данные'!$E$297))</f>
        <v>N</v>
      </c>
      <c r="BS107" s="357" t="str">
        <f>IF(BS1&gt;'Вводные данные'!$F$7,"N",((Расчет!BS65/(1+'Вводные данные'!$E$297))*'Вводные данные'!$E$297))</f>
        <v>N</v>
      </c>
      <c r="BT107" s="357" t="str">
        <f>IF(BT1&gt;'Вводные данные'!$F$7,"N",((Расчет!BT65/(1+'Вводные данные'!$E$297))*'Вводные данные'!$E$297))</f>
        <v>N</v>
      </c>
      <c r="BU107" s="357" t="str">
        <f>IF(BU1&gt;'Вводные данные'!$F$7,"N",((Расчет!BU65/(1+'Вводные данные'!$E$297))*'Вводные данные'!$E$297))</f>
        <v>N</v>
      </c>
      <c r="BV107" s="357" t="str">
        <f>IF(BV1&gt;'Вводные данные'!$F$7,"N",((Расчет!BV65/(1+'Вводные данные'!$E$297))*'Вводные данные'!$E$297))</f>
        <v>N</v>
      </c>
      <c r="BW107" s="357" t="str">
        <f>IF(BW1&gt;'Вводные данные'!$F$7,"N",((Расчет!BW65/(1+'Вводные данные'!$E$297))*'Вводные данные'!$E$297))</f>
        <v>N</v>
      </c>
      <c r="BX107" s="357" t="str">
        <f>IF(BX1&gt;'Вводные данные'!$F$7,"N",((Расчет!BX65/(1+'Вводные данные'!$E$297))*'Вводные данные'!$E$297))</f>
        <v>N</v>
      </c>
      <c r="BY107" s="357" t="str">
        <f>IF(BY1&gt;'Вводные данные'!$F$7,"N",((Расчет!BY65/(1+'Вводные данные'!$E$297))*'Вводные данные'!$E$297))</f>
        <v>N</v>
      </c>
      <c r="BZ107" s="357" t="str">
        <f>IF(BZ1&gt;'Вводные данные'!$F$7,"N",((Расчет!BZ65/(1+'Вводные данные'!$E$297))*'Вводные данные'!$E$297))</f>
        <v>N</v>
      </c>
      <c r="CA107" s="357" t="str">
        <f>IF(CA1&gt;'Вводные данные'!$F$7,"N",((Расчет!CA65/(1+'Вводные данные'!$E$297))*'Вводные данные'!$E$297))</f>
        <v>N</v>
      </c>
      <c r="CB107" s="357" t="str">
        <f>IF(CB1&gt;'Вводные данные'!$F$7,"N",((Расчет!CB65/(1+'Вводные данные'!$E$297))*'Вводные данные'!$E$297))</f>
        <v>N</v>
      </c>
      <c r="CC107" s="357" t="str">
        <f>IF(CC1&gt;'Вводные данные'!$F$7,"N",((Расчет!CC65/(1+'Вводные данные'!$E$297))*'Вводные данные'!$E$297))</f>
        <v>N</v>
      </c>
      <c r="CD107" s="357" t="str">
        <f>IF(CD1&gt;'Вводные данные'!$F$7,"N",((Расчет!CD65/(1+'Вводные данные'!$E$297))*'Вводные данные'!$E$297))</f>
        <v>N</v>
      </c>
      <c r="CE107" s="357" t="str">
        <f>IF(CE1&gt;'Вводные данные'!$F$7,"N",((Расчет!CE65/(1+'Вводные данные'!$E$297))*'Вводные данные'!$E$297))</f>
        <v>N</v>
      </c>
      <c r="CF107" s="357" t="str">
        <f>IF(CF1&gt;'Вводные данные'!$F$7,"N",((Расчет!CF65/(1+'Вводные данные'!$E$297))*'Вводные данные'!$E$297))</f>
        <v>N</v>
      </c>
      <c r="CG107" s="357" t="str">
        <f>IF(CG1&gt;'Вводные данные'!$F$7,"N",((Расчет!CG65/(1+'Вводные данные'!$E$297))*'Вводные данные'!$E$297))</f>
        <v>N</v>
      </c>
      <c r="CH107" s="357" t="str">
        <f>IF(CH1&gt;'Вводные данные'!$F$7,"N",((Расчет!CH65/(1+'Вводные данные'!$E$297))*'Вводные данные'!$E$297))</f>
        <v>N</v>
      </c>
      <c r="CI107" s="357" t="str">
        <f>IF(CI1&gt;'Вводные данные'!$F$7,"N",((Расчет!CI65/(1+'Вводные данные'!$E$297))*'Вводные данные'!$E$297))</f>
        <v>N</v>
      </c>
      <c r="CJ107" s="357" t="str">
        <f>IF(CJ1&gt;'Вводные данные'!$F$7,"N",((Расчет!CJ65/(1+'Вводные данные'!$E$297))*'Вводные данные'!$E$297))</f>
        <v>N</v>
      </c>
      <c r="CK107" s="357" t="str">
        <f>IF(CK1&gt;'Вводные данные'!$F$7,"N",((Расчет!CK65/(1+'Вводные данные'!$E$297))*'Вводные данные'!$E$297))</f>
        <v>N</v>
      </c>
      <c r="CL107" s="357" t="str">
        <f>IF(CL1&gt;'Вводные данные'!$F$7,"N",((Расчет!CL65/(1+'Вводные данные'!$E$297))*'Вводные данные'!$E$297))</f>
        <v>N</v>
      </c>
      <c r="CM107" s="357" t="str">
        <f>IF(CM1&gt;'Вводные данные'!$F$7,"N",((Расчет!CM65/(1+'Вводные данные'!$E$297))*'Вводные данные'!$E$297))</f>
        <v>N</v>
      </c>
      <c r="CN107" s="357" t="str">
        <f>IF(CN1&gt;'Вводные данные'!$F$7,"N",((Расчет!CN65/(1+'Вводные данные'!$E$297))*'Вводные данные'!$E$297))</f>
        <v>N</v>
      </c>
      <c r="CO107" s="357" t="str">
        <f>IF(CO1&gt;'Вводные данные'!$F$7,"N",((Расчет!CO65/(1+'Вводные данные'!$E$297))*'Вводные данные'!$E$297))</f>
        <v>N</v>
      </c>
      <c r="CP107" s="357" t="str">
        <f>IF(CP1&gt;'Вводные данные'!$F$7,"N",((Расчет!CP65/(1+'Вводные данные'!$E$297))*'Вводные данные'!$E$297))</f>
        <v>N</v>
      </c>
      <c r="CQ107" s="357" t="str">
        <f>IF(CQ1&gt;'Вводные данные'!$F$7,"N",((Расчет!CQ65/(1+'Вводные данные'!$E$297))*'Вводные данные'!$E$297))</f>
        <v>N</v>
      </c>
      <c r="CR107" s="357" t="str">
        <f>IF(CR1&gt;'Вводные данные'!$F$7,"N",((Расчет!CR65/(1+'Вводные данные'!$E$297))*'Вводные данные'!$E$297))</f>
        <v>N</v>
      </c>
      <c r="CS107" s="357" t="str">
        <f>IF(CS1&gt;'Вводные данные'!$F$7,"N",((Расчет!CS65/(1+'Вводные данные'!$E$297))*'Вводные данные'!$E$297))</f>
        <v>N</v>
      </c>
      <c r="CT107" s="357" t="str">
        <f>IF(CT1&gt;'Вводные данные'!$F$7,"N",((Расчет!CT65/(1+'Вводные данные'!$E$297))*'Вводные данные'!$E$297))</f>
        <v>N</v>
      </c>
      <c r="CU107" s="357" t="str">
        <f>IF(CU1&gt;'Вводные данные'!$F$7,"N",((Расчет!CU65/(1+'Вводные данные'!$E$297))*'Вводные данные'!$E$297))</f>
        <v>N</v>
      </c>
      <c r="CV107" s="357" t="str">
        <f>IF(CV1&gt;'Вводные данные'!$F$7,"N",((Расчет!CV65/(1+'Вводные данные'!$E$297))*'Вводные данные'!$E$297))</f>
        <v>N</v>
      </c>
      <c r="CW107" s="357" t="str">
        <f>IF(CW1&gt;'Вводные данные'!$F$7,"N",((Расчет!CW65/(1+'Вводные данные'!$E$297))*'Вводные данные'!$E$297))</f>
        <v>N</v>
      </c>
      <c r="CX107" s="357" t="str">
        <f>IF(CX1&gt;'Вводные данные'!$F$7,"N",((Расчет!CX65/(1+'Вводные данные'!$E$297))*'Вводные данные'!$E$297))</f>
        <v>N</v>
      </c>
      <c r="CY107" s="357" t="str">
        <f>IF(CY1&gt;'Вводные данные'!$F$7,"N",((Расчет!CY65/(1+'Вводные данные'!$E$297))*'Вводные данные'!$E$297))</f>
        <v>N</v>
      </c>
      <c r="CZ107" s="357" t="str">
        <f>IF(CZ1&gt;'Вводные данные'!$F$7,"N",((Расчет!CZ65/(1+'Вводные данные'!$E$297))*'Вводные данные'!$E$297))</f>
        <v>N</v>
      </c>
      <c r="DA107" s="357" t="str">
        <f>IF(DA1&gt;'Вводные данные'!$F$7,"N",((Расчет!DA65/(1+'Вводные данные'!$E$297))*'Вводные данные'!$E$297))</f>
        <v>N</v>
      </c>
      <c r="DB107" s="357" t="str">
        <f>IF(DB1&gt;'Вводные данные'!$F$7,"N",((Расчет!DB65/(1+'Вводные данные'!$E$297))*'Вводные данные'!$E$297))</f>
        <v>N</v>
      </c>
      <c r="DC107" s="357" t="str">
        <f>IF(DC1&gt;'Вводные данные'!$F$7,"N",((Расчет!DC65/(1+'Вводные данные'!$E$297))*'Вводные данные'!$E$297))</f>
        <v>N</v>
      </c>
      <c r="DD107" s="357" t="str">
        <f>IF(DD1&gt;'Вводные данные'!$F$7,"N",((Расчет!DD65/(1+'Вводные данные'!$E$297))*'Вводные данные'!$E$297))</f>
        <v>N</v>
      </c>
      <c r="DE107" s="357" t="str">
        <f>IF(DE1&gt;'Вводные данные'!$F$7,"N",((Расчет!DE65/(1+'Вводные данные'!$E$297))*'Вводные данные'!$E$297))</f>
        <v>N</v>
      </c>
      <c r="DF107" s="357" t="str">
        <f>IF(DF1&gt;'Вводные данные'!$F$7,"N",((Расчет!DF65/(1+'Вводные данные'!$E$297))*'Вводные данные'!$E$297))</f>
        <v>N</v>
      </c>
      <c r="DG107" s="357" t="str">
        <f>IF(DG1&gt;'Вводные данные'!$F$7,"N",((Расчет!DG65/(1+'Вводные данные'!$E$297))*'Вводные данные'!$E$297))</f>
        <v>N</v>
      </c>
      <c r="DH107" s="357" t="str">
        <f>IF(DH1&gt;'Вводные данные'!$F$7,"N",((Расчет!DH65/(1+'Вводные данные'!$E$297))*'Вводные данные'!$E$297))</f>
        <v>N</v>
      </c>
      <c r="DI107" s="357" t="str">
        <f>IF(DI1&gt;'Вводные данные'!$F$7,"N",((Расчет!DI65/(1+'Вводные данные'!$E$297))*'Вводные данные'!$E$297))</f>
        <v>N</v>
      </c>
      <c r="DJ107" s="357" t="str">
        <f>IF(DJ1&gt;'Вводные данные'!$F$7,"N",((Расчет!DJ65/(1+'Вводные данные'!$E$297))*'Вводные данные'!$E$297))</f>
        <v>N</v>
      </c>
      <c r="DK107" s="357" t="str">
        <f>IF(DK1&gt;'Вводные данные'!$F$7,"N",((Расчет!DK65/(1+'Вводные данные'!$E$297))*'Вводные данные'!$E$297))</f>
        <v>N</v>
      </c>
      <c r="DL107" s="357" t="str">
        <f>IF(DL1&gt;'Вводные данные'!$F$7,"N",((Расчет!DL65/(1+'Вводные данные'!$E$297))*'Вводные данные'!$E$297))</f>
        <v>N</v>
      </c>
      <c r="DM107" s="357" t="str">
        <f>IF(DM1&gt;'Вводные данные'!$F$7,"N",((Расчет!DM65/(1+'Вводные данные'!$E$297))*'Вводные данные'!$E$297))</f>
        <v>N</v>
      </c>
      <c r="DN107" s="357" t="str">
        <f>IF(DN1&gt;'Вводные данные'!$F$7,"N",((Расчет!DN65/(1+'Вводные данные'!$E$297))*'Вводные данные'!$E$297))</f>
        <v>N</v>
      </c>
      <c r="DO107" s="357" t="str">
        <f>IF(DO1&gt;'Вводные данные'!$F$7,"N",((Расчет!DO65/(1+'Вводные данные'!$E$297))*'Вводные данные'!$E$297))</f>
        <v>N</v>
      </c>
      <c r="DP107" s="357" t="str">
        <f>IF(DP1&gt;'Вводные данные'!$F$7,"N",((Расчет!DP65/(1+'Вводные данные'!$E$297))*'Вводные данные'!$E$297))</f>
        <v>N</v>
      </c>
      <c r="DQ107" s="357" t="str">
        <f>IF(DQ1&gt;'Вводные данные'!$F$7,"N",((Расчет!DQ65/(1+'Вводные данные'!$E$297))*'Вводные данные'!$E$297))</f>
        <v>N</v>
      </c>
      <c r="DR107" s="357" t="str">
        <f>IF(DR1&gt;'Вводные данные'!$F$7,"N",((Расчет!DR65/(1+'Вводные данные'!$E$297))*'Вводные данные'!$E$297))</f>
        <v>N</v>
      </c>
      <c r="DS107" s="357" t="str">
        <f>IF(DS1&gt;'Вводные данные'!$F$7,"N",((Расчет!DS65/(1+'Вводные данные'!$E$297))*'Вводные данные'!$E$297))</f>
        <v>N</v>
      </c>
      <c r="DT107" s="357" t="str">
        <f>IF(DT1&gt;'Вводные данные'!$F$7,"N",((Расчет!DT65/(1+'Вводные данные'!$E$297))*'Вводные данные'!$E$297))</f>
        <v>N</v>
      </c>
      <c r="DU107" s="357" t="str">
        <f>IF(DU1&gt;'Вводные данные'!$F$7,"N",((Расчет!DU65/(1+'Вводные данные'!$E$297))*'Вводные данные'!$E$297))</f>
        <v>N</v>
      </c>
      <c r="DV107" s="357" t="str">
        <f>IF(DV1&gt;'Вводные данные'!$F$7,"N",((Расчет!DV65/(1+'Вводные данные'!$E$297))*'Вводные данные'!$E$297))</f>
        <v>N</v>
      </c>
      <c r="DW107" s="357" t="str">
        <f>IF(DW1&gt;'Вводные данные'!$F$7,"N",((Расчет!DW65/(1+'Вводные данные'!$E$297))*'Вводные данные'!$E$297))</f>
        <v>N</v>
      </c>
      <c r="DX107" s="357" t="str">
        <f>IF(DX1&gt;'Вводные данные'!$F$7,"N",((Расчет!DX65/(1+'Вводные данные'!$E$297))*'Вводные данные'!$E$297))</f>
        <v>N</v>
      </c>
      <c r="DY107" s="357" t="str">
        <f>IF(DY1&gt;'Вводные данные'!$F$7,"N",((Расчет!DY65/(1+'Вводные данные'!$E$297))*'Вводные данные'!$E$297))</f>
        <v>N</v>
      </c>
      <c r="DZ107" s="357" t="str">
        <f>IF(DZ1&gt;'Вводные данные'!$F$7,"N",((Расчет!DZ65/(1+'Вводные данные'!$E$297))*'Вводные данные'!$E$297))</f>
        <v>N</v>
      </c>
      <c r="EA107" s="357" t="str">
        <f>IF(EA1&gt;'Вводные данные'!$F$7,"N",((Расчет!EA65/(1+'Вводные данные'!$E$297))*'Вводные данные'!$E$297))</f>
        <v>N</v>
      </c>
      <c r="EB107" s="357" t="str">
        <f>IF(EB1&gt;'Вводные данные'!$F$7,"N",((Расчет!EB65/(1+'Вводные данные'!$E$297))*'Вводные данные'!$E$297))</f>
        <v>N</v>
      </c>
      <c r="EC107" s="357" t="str">
        <f>IF(EC1&gt;'Вводные данные'!$F$7,"N",((Расчет!EC65/(1+'Вводные данные'!$E$297))*'Вводные данные'!$E$297))</f>
        <v>N</v>
      </c>
      <c r="ED107" s="357" t="str">
        <f>IF(ED1&gt;'Вводные данные'!$F$7,"N",((Расчет!ED65/(1+'Вводные данные'!$E$297))*'Вводные данные'!$E$297))</f>
        <v>N</v>
      </c>
      <c r="EE107" s="357" t="str">
        <f>IF(EE1&gt;'Вводные данные'!$F$7,"N",((Расчет!EE65/(1+'Вводные данные'!$E$297))*'Вводные данные'!$E$297))</f>
        <v>N</v>
      </c>
      <c r="EF107" s="357" t="str">
        <f>IF(EF1&gt;'Вводные данные'!$F$7,"N",((Расчет!EF65/(1+'Вводные данные'!$E$297))*'Вводные данные'!$E$297))</f>
        <v>N</v>
      </c>
      <c r="EG107" s="357" t="str">
        <f>IF(EG1&gt;'Вводные данные'!$F$7,"N",((Расчет!EG65/(1+'Вводные данные'!$E$297))*'Вводные данные'!$E$297))</f>
        <v>N</v>
      </c>
      <c r="EH107" s="357" t="str">
        <f>IF(EH1&gt;'Вводные данные'!$F$7,"N",((Расчет!EH65/(1+'Вводные данные'!$E$297))*'Вводные данные'!$E$297))</f>
        <v>N</v>
      </c>
      <c r="EI107" s="357" t="str">
        <f>IF(EI1&gt;'Вводные данные'!$F$7,"N",((Расчет!EI65/(1+'Вводные данные'!$E$297))*'Вводные данные'!$E$297))</f>
        <v>N</v>
      </c>
      <c r="EJ107" s="357" t="str">
        <f>IF(EJ1&gt;'Вводные данные'!$F$7,"N",((Расчет!EJ65/(1+'Вводные данные'!$E$297))*'Вводные данные'!$E$297))</f>
        <v>N</v>
      </c>
      <c r="EK107" s="357" t="str">
        <f>IF(EK1&gt;'Вводные данные'!$F$7,"N",((Расчет!EK65/(1+'Вводные данные'!$E$297))*'Вводные данные'!$E$297))</f>
        <v>N</v>
      </c>
      <c r="EL107" s="357" t="str">
        <f>IF(EL1&gt;'Вводные данные'!$F$7,"N",((Расчет!EL65/(1+'Вводные данные'!$E$297))*'Вводные данные'!$E$297))</f>
        <v>N</v>
      </c>
      <c r="EM107" s="357" t="str">
        <f>IF(EM1&gt;'Вводные данные'!$F$7,"N",((Расчет!EM65/(1+'Вводные данные'!$E$297))*'Вводные данные'!$E$297))</f>
        <v>N</v>
      </c>
      <c r="EN107" s="357" t="str">
        <f>IF(EN1&gt;'Вводные данные'!$F$7,"N",((Расчет!EN65/(1+'Вводные данные'!$E$297))*'Вводные данные'!$E$297))</f>
        <v>N</v>
      </c>
      <c r="EO107" s="357" t="str">
        <f>IF(EO1&gt;'Вводные данные'!$F$7,"N",((Расчет!EO65/(1+'Вводные данные'!$E$297))*'Вводные данные'!$E$297))</f>
        <v>N</v>
      </c>
      <c r="EP107" s="357" t="str">
        <f>IF(EP1&gt;'Вводные данные'!$F$7,"N",((Расчет!EP65/(1+'Вводные данные'!$E$297))*'Вводные данные'!$E$297))</f>
        <v>N</v>
      </c>
      <c r="EQ107" s="357" t="str">
        <f>IF(EQ1&gt;'Вводные данные'!$F$7,"N",((Расчет!EQ65/(1+'Вводные данные'!$E$297))*'Вводные данные'!$E$297))</f>
        <v>N</v>
      </c>
      <c r="ER107" s="357" t="str">
        <f>IF(ER1&gt;'Вводные данные'!$F$7,"N",((Расчет!ER65/(1+'Вводные данные'!$E$297))*'Вводные данные'!$E$297))</f>
        <v>N</v>
      </c>
      <c r="ES107" s="357" t="str">
        <f>IF(ES1&gt;'Вводные данные'!$F$7,"N",((Расчет!ES65/(1+'Вводные данные'!$E$297))*'Вводные данные'!$E$297))</f>
        <v>N</v>
      </c>
      <c r="ET107" s="357" t="str">
        <f>IF(ET1&gt;'Вводные данные'!$F$7,"N",((Расчет!ET65/(1+'Вводные данные'!$E$297))*'Вводные данные'!$E$297))</f>
        <v>N</v>
      </c>
      <c r="EU107" s="357" t="str">
        <f>IF(EU1&gt;'Вводные данные'!$F$7,"N",((Расчет!EU65/(1+'Вводные данные'!$E$297))*'Вводные данные'!$E$297))</f>
        <v>N</v>
      </c>
      <c r="EV107" s="357" t="str">
        <f>IF(EV1&gt;'Вводные данные'!$F$7,"N",((Расчет!EV65/(1+'Вводные данные'!$E$297))*'Вводные данные'!$E$297))</f>
        <v>N</v>
      </c>
      <c r="EW107" s="357" t="str">
        <f>IF(EW1&gt;'Вводные данные'!$F$7,"N",((Расчет!EW65/(1+'Вводные данные'!$E$297))*'Вводные данные'!$E$297))</f>
        <v>N</v>
      </c>
    </row>
    <row r="108" spans="2:153" s="359" customFormat="1" ht="15" customHeight="1" x14ac:dyDescent="0.25">
      <c r="B108" s="356" t="s">
        <v>323</v>
      </c>
      <c r="C108" s="269">
        <f t="shared" si="17"/>
        <v>146667.93761165536</v>
      </c>
      <c r="D108" s="269">
        <f>IF(D1&gt;'Вводные данные'!$F$7,"N",(D104-D105-D106-D107))</f>
        <v>0</v>
      </c>
      <c r="E108" s="269">
        <f>IF(E1&gt;'Вводные данные'!$F$7,"N",(E104-E105-E106-E107))</f>
        <v>0</v>
      </c>
      <c r="F108" s="269">
        <f>IF(F1&gt;'Вводные данные'!$F$7,"N",(F104-F105-F106-F107))</f>
        <v>0</v>
      </c>
      <c r="G108" s="269">
        <f>IF(G1&gt;'Вводные данные'!$F$7,"N",(G104-G105-G106-G107))</f>
        <v>0</v>
      </c>
      <c r="H108" s="269">
        <f>IF(H1&gt;'Вводные данные'!$F$7,"N",(H104-H105-H106-H107))</f>
        <v>0</v>
      </c>
      <c r="I108" s="269">
        <f>IF(I1&gt;'Вводные данные'!$F$7,"N",(I104-I105-I106-I107))</f>
        <v>0</v>
      </c>
      <c r="J108" s="269">
        <f>IF(J1&gt;'Вводные данные'!$F$7,"N",(J104-J105-J106-J107))</f>
        <v>1568.6410439749238</v>
      </c>
      <c r="K108" s="269">
        <f>IF(K1&gt;'Вводные данные'!$F$7,"N",(K104-K105-K106-K107))</f>
        <v>3137.2820879498477</v>
      </c>
      <c r="L108" s="269">
        <f>IF(L1&gt;'Вводные данные'!$F$7,"N",(L104-L105-L106-L107))</f>
        <v>3921.6026099373094</v>
      </c>
      <c r="M108" s="269">
        <f>IF(M1&gt;'Вводные данные'!$F$7,"N",(M104-M105-M106-M107))</f>
        <v>4705.923131924771</v>
      </c>
      <c r="N108" s="269">
        <f>IF(N1&gt;'Вводные данные'!$F$7,"N",(N104-N105-N106-N107))</f>
        <v>6274.5641758996953</v>
      </c>
      <c r="O108" s="269">
        <f>IF(O1&gt;'Вводные данные'!$F$7,"N",(O104-O105-O106-O107))</f>
        <v>8627.5257418620822</v>
      </c>
      <c r="P108" s="269">
        <f>IF(P1&gt;'Вводные данные'!$F$7,"N",(P104-P105-P106-P107))</f>
        <v>10980.487307824465</v>
      </c>
      <c r="Q108" s="269">
        <f>IF(Q1&gt;'Вводные данные'!$F$7,"N",(Q104-Q105-Q106-Q107))</f>
        <v>13333.448873786852</v>
      </c>
      <c r="R108" s="269">
        <f>IF(R1&gt;'Вводные данные'!$F$7,"N",(R104-R105-R106-R107))</f>
        <v>15686.410439749237</v>
      </c>
      <c r="S108" s="269">
        <f>IF(S1&gt;'Вводные данные'!$F$7,"N",(S104-S105-S106-S107))</f>
        <v>15686.410439749237</v>
      </c>
      <c r="T108" s="269">
        <f>IF(T1&gt;'Вводные данные'!$F$7,"N",(T104-T105-T106-T107))</f>
        <v>15686.410439749237</v>
      </c>
      <c r="U108" s="269">
        <f>IF(U1&gt;'Вводные данные'!$F$7,"N",(U104-U105-U106-U107))</f>
        <v>15686.410439749237</v>
      </c>
      <c r="V108" s="269">
        <f>IF(V1&gt;'Вводные данные'!$F$7,"N",(V104-V105-V106-V107))</f>
        <v>15686.410439749237</v>
      </c>
      <c r="W108" s="269">
        <f>IF(W1&gt;'Вводные данные'!$F$7,"N",(W104-W105-W106-W107))</f>
        <v>15686.410439749237</v>
      </c>
      <c r="X108" s="269" t="str">
        <f>IF(X1&gt;'Вводные данные'!$F$7,"N",(X104-X105-X106-X107))</f>
        <v>N</v>
      </c>
      <c r="Y108" s="269" t="str">
        <f>IF(Y1&gt;'Вводные данные'!$F$7,"N",(Y104-Y105-Y106-Y107))</f>
        <v>N</v>
      </c>
      <c r="Z108" s="269" t="str">
        <f>IF(Z1&gt;'Вводные данные'!$F$7,"N",(Z104-Z105-Z106-Z107))</f>
        <v>N</v>
      </c>
      <c r="AA108" s="269" t="str">
        <f>IF(AA1&gt;'Вводные данные'!$F$7,"N",(AA104-AA105-AA106-AA107))</f>
        <v>N</v>
      </c>
      <c r="AB108" s="269" t="str">
        <f>IF(AB1&gt;'Вводные данные'!$F$7,"N",(AB104-AB105-AB106-AB107))</f>
        <v>N</v>
      </c>
      <c r="AC108" s="269" t="str">
        <f>IF(AC1&gt;'Вводные данные'!$F$7,"N",(AC104-AC105-AC106-AC107))</f>
        <v>N</v>
      </c>
      <c r="AD108" s="269" t="str">
        <f>IF(AD1&gt;'Вводные данные'!$F$7,"N",(AD104-AD105-AD106-AD107))</f>
        <v>N</v>
      </c>
      <c r="AE108" s="269" t="str">
        <f>IF(AE1&gt;'Вводные данные'!$F$7,"N",(AE104-AE105-AE106-AE107))</f>
        <v>N</v>
      </c>
      <c r="AF108" s="269" t="str">
        <f>IF(AF1&gt;'Вводные данные'!$F$7,"N",(AF104-AF105-AF106-AF107))</f>
        <v>N</v>
      </c>
      <c r="AG108" s="269" t="str">
        <f>IF(AG1&gt;'Вводные данные'!$F$7,"N",(AG104-AG105-AG106-AG107))</f>
        <v>N</v>
      </c>
      <c r="AH108" s="269" t="str">
        <f>IF(AH1&gt;'Вводные данные'!$F$7,"N",(AH104-AH105-AH106-AH107))</f>
        <v>N</v>
      </c>
      <c r="AI108" s="269" t="str">
        <f>IF(AI1&gt;'Вводные данные'!$F$7,"N",(AI104-AI105-AI106-AI107))</f>
        <v>N</v>
      </c>
      <c r="AJ108" s="269" t="str">
        <f>IF(AJ1&gt;'Вводные данные'!$F$7,"N",(AJ104-AJ105-AJ106-AJ107))</f>
        <v>N</v>
      </c>
      <c r="AK108" s="269" t="str">
        <f>IF(AK1&gt;'Вводные данные'!$F$7,"N",(AK104-AK105-AK106-AK107))</f>
        <v>N</v>
      </c>
      <c r="AL108" s="269" t="str">
        <f>IF(AL1&gt;'Вводные данные'!$F$7,"N",(AL104-AL105-AL106-AL107))</f>
        <v>N</v>
      </c>
      <c r="AM108" s="269" t="str">
        <f>IF(AM1&gt;'Вводные данные'!$F$7,"N",(AM104-AM105-AM106-AM107))</f>
        <v>N</v>
      </c>
      <c r="AN108" s="269" t="str">
        <f>IF(AN1&gt;'Вводные данные'!$F$7,"N",(AN104-AN105-AN106-AN107))</f>
        <v>N</v>
      </c>
      <c r="AO108" s="269" t="str">
        <f>IF(AO1&gt;'Вводные данные'!$F$7,"N",(AO104-AO105-AO106-AO107))</f>
        <v>N</v>
      </c>
      <c r="AP108" s="269" t="str">
        <f>IF(AP1&gt;'Вводные данные'!$F$7,"N",(AP104-AP105-AP106-AP107))</f>
        <v>N</v>
      </c>
      <c r="AQ108" s="269" t="str">
        <f>IF(AQ1&gt;'Вводные данные'!$F$7,"N",(AQ104-AQ105-AQ106-AQ107))</f>
        <v>N</v>
      </c>
      <c r="AR108" s="269" t="str">
        <f>IF(AR1&gt;'Вводные данные'!$F$7,"N",(AR104-AR105-AR106-AR107))</f>
        <v>N</v>
      </c>
      <c r="AS108" s="269" t="str">
        <f>IF(AS1&gt;'Вводные данные'!$F$7,"N",(AS104-AS105-AS106-AS107))</f>
        <v>N</v>
      </c>
      <c r="AT108" s="269" t="str">
        <f>IF(AT1&gt;'Вводные данные'!$F$7,"N",(AT104-AT105-AT106-AT107))</f>
        <v>N</v>
      </c>
      <c r="AU108" s="269" t="str">
        <f>IF(AU1&gt;'Вводные данные'!$F$7,"N",(AU104-AU105-AU106-AU107))</f>
        <v>N</v>
      </c>
      <c r="AV108" s="269" t="str">
        <f>IF(AV1&gt;'Вводные данные'!$F$7,"N",(AV104-AV105-AV106-AV107))</f>
        <v>N</v>
      </c>
      <c r="AW108" s="269" t="str">
        <f>IF(AW1&gt;'Вводные данные'!$F$7,"N",(AW104-AW105-AW106-AW107))</f>
        <v>N</v>
      </c>
      <c r="AX108" s="269" t="str">
        <f>IF(AX1&gt;'Вводные данные'!$F$7,"N",(AX104-AX105-AX106-AX107))</f>
        <v>N</v>
      </c>
      <c r="AY108" s="269" t="str">
        <f>IF(AY1&gt;'Вводные данные'!$F$7,"N",(AY104-AY105-AY106-AY107))</f>
        <v>N</v>
      </c>
      <c r="AZ108" s="269" t="str">
        <f>IF(AZ1&gt;'Вводные данные'!$F$7,"N",(AZ104-AZ105-AZ106-AZ107))</f>
        <v>N</v>
      </c>
      <c r="BA108" s="269" t="str">
        <f>IF(BA1&gt;'Вводные данные'!$F$7,"N",(BA104-BA105-BA106-BA107))</f>
        <v>N</v>
      </c>
      <c r="BB108" s="269" t="str">
        <f>IF(BB1&gt;'Вводные данные'!$F$7,"N",(BB104-BB105-BB106-BB107))</f>
        <v>N</v>
      </c>
      <c r="BC108" s="269" t="str">
        <f>IF(BC1&gt;'Вводные данные'!$F$7,"N",(BC104-BC105-BC106-BC107))</f>
        <v>N</v>
      </c>
      <c r="BD108" s="269" t="str">
        <f>IF(BD1&gt;'Вводные данные'!$F$7,"N",(BD104-BD105-BD106-BD107))</f>
        <v>N</v>
      </c>
      <c r="BE108" s="269" t="str">
        <f>IF(BE1&gt;'Вводные данные'!$F$7,"N",(BE104-BE105-BE106-BE107))</f>
        <v>N</v>
      </c>
      <c r="BF108" s="269" t="str">
        <f>IF(BF1&gt;'Вводные данные'!$F$7,"N",(BF104-BF105-BF106-BF107))</f>
        <v>N</v>
      </c>
      <c r="BG108" s="269" t="str">
        <f>IF(BG1&gt;'Вводные данные'!$F$7,"N",(BG104-BG105-BG106-BG107))</f>
        <v>N</v>
      </c>
      <c r="BH108" s="269" t="str">
        <f>IF(BH1&gt;'Вводные данные'!$F$7,"N",(BH104-BH105-BH106-BH107))</f>
        <v>N</v>
      </c>
      <c r="BI108" s="269" t="str">
        <f>IF(BI1&gt;'Вводные данные'!$F$7,"N",(BI104-BI105-BI106-BI107))</f>
        <v>N</v>
      </c>
      <c r="BJ108" s="269" t="str">
        <f>IF(BJ1&gt;'Вводные данные'!$F$7,"N",(BJ104-BJ105-BJ106-BJ107))</f>
        <v>N</v>
      </c>
      <c r="BK108" s="269" t="str">
        <f>IF(BK1&gt;'Вводные данные'!$F$7,"N",(BK104-BK105-BK106-BK107))</f>
        <v>N</v>
      </c>
      <c r="BL108" s="269" t="str">
        <f>IF(BL1&gt;'Вводные данные'!$F$7,"N",(BL104-BL105-BL106-BL107))</f>
        <v>N</v>
      </c>
      <c r="BM108" s="269" t="str">
        <f>IF(BM1&gt;'Вводные данные'!$F$7,"N",(BM104-BM105-BM106-BM107))</f>
        <v>N</v>
      </c>
      <c r="BN108" s="269" t="str">
        <f>IF(BN1&gt;'Вводные данные'!$F$7,"N",(BN104-BN105-BN106-BN107))</f>
        <v>N</v>
      </c>
      <c r="BO108" s="269" t="str">
        <f>IF(BO1&gt;'Вводные данные'!$F$7,"N",(BO104-BO105-BO106-BO107))</f>
        <v>N</v>
      </c>
      <c r="BP108" s="269" t="str">
        <f>IF(BP1&gt;'Вводные данные'!$F$7,"N",(BP104-BP105-BP106-BP107))</f>
        <v>N</v>
      </c>
      <c r="BQ108" s="269" t="str">
        <f>IF(BQ1&gt;'Вводные данные'!$F$7,"N",(BQ104-BQ105-BQ106-BQ107))</f>
        <v>N</v>
      </c>
      <c r="BR108" s="269" t="str">
        <f>IF(BR1&gt;'Вводные данные'!$F$7,"N",(BR104-BR105-BR106-BR107))</f>
        <v>N</v>
      </c>
      <c r="BS108" s="269" t="str">
        <f>IF(BS1&gt;'Вводные данные'!$F$7,"N",(BS104-BS105-BS106-BS107))</f>
        <v>N</v>
      </c>
      <c r="BT108" s="269" t="str">
        <f>IF(BT1&gt;'Вводные данные'!$F$7,"N",(BT104-BT105-BT106-BT107))</f>
        <v>N</v>
      </c>
      <c r="BU108" s="269" t="str">
        <f>IF(BU1&gt;'Вводные данные'!$F$7,"N",(BU104-BU105-BU106-BU107))</f>
        <v>N</v>
      </c>
      <c r="BV108" s="269" t="str">
        <f>IF(BV1&gt;'Вводные данные'!$F$7,"N",(BV104-BV105-BV106-BV107))</f>
        <v>N</v>
      </c>
      <c r="BW108" s="269" t="str">
        <f>IF(BW1&gt;'Вводные данные'!$F$7,"N",(BW104-BW105-BW106-BW107))</f>
        <v>N</v>
      </c>
      <c r="BX108" s="269" t="str">
        <f>IF(BX1&gt;'Вводные данные'!$F$7,"N",(BX104-BX105-BX106-BX107))</f>
        <v>N</v>
      </c>
      <c r="BY108" s="269" t="str">
        <f>IF(BY1&gt;'Вводные данные'!$F$7,"N",(BY104-BY105-BY106-BY107))</f>
        <v>N</v>
      </c>
      <c r="BZ108" s="269" t="str">
        <f>IF(BZ1&gt;'Вводные данные'!$F$7,"N",(BZ104-BZ105-BZ106-BZ107))</f>
        <v>N</v>
      </c>
      <c r="CA108" s="269" t="str">
        <f>IF(CA1&gt;'Вводные данные'!$F$7,"N",(CA104-CA105-CA106-CA107))</f>
        <v>N</v>
      </c>
      <c r="CB108" s="269" t="str">
        <f>IF(CB1&gt;'Вводные данные'!$F$7,"N",(CB104-CB105-CB106-CB107))</f>
        <v>N</v>
      </c>
      <c r="CC108" s="269" t="str">
        <f>IF(CC1&gt;'Вводные данные'!$F$7,"N",(CC104-CC105-CC106-CC107))</f>
        <v>N</v>
      </c>
      <c r="CD108" s="269" t="str">
        <f>IF(CD1&gt;'Вводные данные'!$F$7,"N",(CD104-CD105-CD106-CD107))</f>
        <v>N</v>
      </c>
      <c r="CE108" s="269" t="str">
        <f>IF(CE1&gt;'Вводные данные'!$F$7,"N",(CE104-CE105-CE106-CE107))</f>
        <v>N</v>
      </c>
      <c r="CF108" s="269" t="str">
        <f>IF(CF1&gt;'Вводные данные'!$F$7,"N",(CF104-CF105-CF106-CF107))</f>
        <v>N</v>
      </c>
      <c r="CG108" s="269" t="str">
        <f>IF(CG1&gt;'Вводные данные'!$F$7,"N",(CG104-CG105-CG106-CG107))</f>
        <v>N</v>
      </c>
      <c r="CH108" s="269" t="str">
        <f>IF(CH1&gt;'Вводные данные'!$F$7,"N",(CH104-CH105-CH106-CH107))</f>
        <v>N</v>
      </c>
      <c r="CI108" s="269" t="str">
        <f>IF(CI1&gt;'Вводные данные'!$F$7,"N",(CI104-CI105-CI106-CI107))</f>
        <v>N</v>
      </c>
      <c r="CJ108" s="269" t="str">
        <f>IF(CJ1&gt;'Вводные данные'!$F$7,"N",(CJ104-CJ105-CJ106-CJ107))</f>
        <v>N</v>
      </c>
      <c r="CK108" s="269" t="str">
        <f>IF(CK1&gt;'Вводные данные'!$F$7,"N",(CK104-CK105-CK106-CK107))</f>
        <v>N</v>
      </c>
      <c r="CL108" s="269" t="str">
        <f>IF(CL1&gt;'Вводные данные'!$F$7,"N",(CL104-CL105-CL106-CL107))</f>
        <v>N</v>
      </c>
      <c r="CM108" s="269" t="str">
        <f>IF(CM1&gt;'Вводные данные'!$F$7,"N",(CM104-CM105-CM106-CM107))</f>
        <v>N</v>
      </c>
      <c r="CN108" s="269" t="str">
        <f>IF(CN1&gt;'Вводные данные'!$F$7,"N",(CN104-CN105-CN106-CN107))</f>
        <v>N</v>
      </c>
      <c r="CO108" s="269" t="str">
        <f>IF(CO1&gt;'Вводные данные'!$F$7,"N",(CO104-CO105-CO106-CO107))</f>
        <v>N</v>
      </c>
      <c r="CP108" s="269" t="str">
        <f>IF(CP1&gt;'Вводные данные'!$F$7,"N",(CP104-CP105-CP106-CP107))</f>
        <v>N</v>
      </c>
      <c r="CQ108" s="269" t="str">
        <f>IF(CQ1&gt;'Вводные данные'!$F$7,"N",(CQ104-CQ105-CQ106-CQ107))</f>
        <v>N</v>
      </c>
      <c r="CR108" s="269" t="str">
        <f>IF(CR1&gt;'Вводные данные'!$F$7,"N",(CR104-CR105-CR106-CR107))</f>
        <v>N</v>
      </c>
      <c r="CS108" s="269" t="str">
        <f>IF(CS1&gt;'Вводные данные'!$F$7,"N",(CS104-CS105-CS106-CS107))</f>
        <v>N</v>
      </c>
      <c r="CT108" s="269" t="str">
        <f>IF(CT1&gt;'Вводные данные'!$F$7,"N",(CT104-CT105-CT106-CT107))</f>
        <v>N</v>
      </c>
      <c r="CU108" s="269" t="str">
        <f>IF(CU1&gt;'Вводные данные'!$F$7,"N",(CU104-CU105-CU106-CU107))</f>
        <v>N</v>
      </c>
      <c r="CV108" s="269" t="str">
        <f>IF(CV1&gt;'Вводные данные'!$F$7,"N",(CV104-CV105-CV106-CV107))</f>
        <v>N</v>
      </c>
      <c r="CW108" s="269" t="str">
        <f>IF(CW1&gt;'Вводные данные'!$F$7,"N",(CW104-CW105-CW106-CW107))</f>
        <v>N</v>
      </c>
      <c r="CX108" s="269" t="str">
        <f>IF(CX1&gt;'Вводные данные'!$F$7,"N",(CX104-CX105-CX106-CX107))</f>
        <v>N</v>
      </c>
      <c r="CY108" s="269" t="str">
        <f>IF(CY1&gt;'Вводные данные'!$F$7,"N",(CY104-CY105-CY106-CY107))</f>
        <v>N</v>
      </c>
      <c r="CZ108" s="269" t="str">
        <f>IF(CZ1&gt;'Вводные данные'!$F$7,"N",(CZ104-CZ105-CZ106-CZ107))</f>
        <v>N</v>
      </c>
      <c r="DA108" s="269" t="str">
        <f>IF(DA1&gt;'Вводные данные'!$F$7,"N",(DA104-DA105-DA106-DA107))</f>
        <v>N</v>
      </c>
      <c r="DB108" s="269" t="str">
        <f>IF(DB1&gt;'Вводные данные'!$F$7,"N",(DB104-DB105-DB106-DB107))</f>
        <v>N</v>
      </c>
      <c r="DC108" s="269" t="str">
        <f>IF(DC1&gt;'Вводные данные'!$F$7,"N",(DC104-DC105-DC106-DC107))</f>
        <v>N</v>
      </c>
      <c r="DD108" s="269" t="str">
        <f>IF(DD1&gt;'Вводные данные'!$F$7,"N",(DD104-DD105-DD106-DD107))</f>
        <v>N</v>
      </c>
      <c r="DE108" s="269" t="str">
        <f>IF(DE1&gt;'Вводные данные'!$F$7,"N",(DE104-DE105-DE106-DE107))</f>
        <v>N</v>
      </c>
      <c r="DF108" s="269" t="str">
        <f>IF(DF1&gt;'Вводные данные'!$F$7,"N",(DF104-DF105-DF106-DF107))</f>
        <v>N</v>
      </c>
      <c r="DG108" s="269" t="str">
        <f>IF(DG1&gt;'Вводные данные'!$F$7,"N",(DG104-DG105-DG106-DG107))</f>
        <v>N</v>
      </c>
      <c r="DH108" s="269" t="str">
        <f>IF(DH1&gt;'Вводные данные'!$F$7,"N",(DH104-DH105-DH106-DH107))</f>
        <v>N</v>
      </c>
      <c r="DI108" s="269" t="str">
        <f>IF(DI1&gt;'Вводные данные'!$F$7,"N",(DI104-DI105-DI106-DI107))</f>
        <v>N</v>
      </c>
      <c r="DJ108" s="269" t="str">
        <f>IF(DJ1&gt;'Вводные данные'!$F$7,"N",(DJ104-DJ105-DJ106-DJ107))</f>
        <v>N</v>
      </c>
      <c r="DK108" s="269" t="str">
        <f>IF(DK1&gt;'Вводные данные'!$F$7,"N",(DK104-DK105-DK106-DK107))</f>
        <v>N</v>
      </c>
      <c r="DL108" s="269" t="str">
        <f>IF(DL1&gt;'Вводные данные'!$F$7,"N",(DL104-DL105-DL106-DL107))</f>
        <v>N</v>
      </c>
      <c r="DM108" s="269" t="str">
        <f>IF(DM1&gt;'Вводные данные'!$F$7,"N",(DM104-DM105-DM106-DM107))</f>
        <v>N</v>
      </c>
      <c r="DN108" s="269" t="str">
        <f>IF(DN1&gt;'Вводные данные'!$F$7,"N",(DN104-DN105-DN106-DN107))</f>
        <v>N</v>
      </c>
      <c r="DO108" s="269" t="str">
        <f>IF(DO1&gt;'Вводные данные'!$F$7,"N",(DO104-DO105-DO106-DO107))</f>
        <v>N</v>
      </c>
      <c r="DP108" s="269" t="str">
        <f>IF(DP1&gt;'Вводные данные'!$F$7,"N",(DP104-DP105-DP106-DP107))</f>
        <v>N</v>
      </c>
      <c r="DQ108" s="269" t="str">
        <f>IF(DQ1&gt;'Вводные данные'!$F$7,"N",(DQ104-DQ105-DQ106-DQ107))</f>
        <v>N</v>
      </c>
      <c r="DR108" s="269" t="str">
        <f>IF(DR1&gt;'Вводные данные'!$F$7,"N",(DR104-DR105-DR106-DR107))</f>
        <v>N</v>
      </c>
      <c r="DS108" s="269" t="str">
        <f>IF(DS1&gt;'Вводные данные'!$F$7,"N",(DS104-DS105-DS106-DS107))</f>
        <v>N</v>
      </c>
      <c r="DT108" s="269" t="str">
        <f>IF(DT1&gt;'Вводные данные'!$F$7,"N",(DT104-DT105-DT106-DT107))</f>
        <v>N</v>
      </c>
      <c r="DU108" s="269" t="str">
        <f>IF(DU1&gt;'Вводные данные'!$F$7,"N",(DU104-DU105-DU106-DU107))</f>
        <v>N</v>
      </c>
      <c r="DV108" s="269" t="str">
        <f>IF(DV1&gt;'Вводные данные'!$F$7,"N",(DV104-DV105-DV106-DV107))</f>
        <v>N</v>
      </c>
      <c r="DW108" s="269" t="str">
        <f>IF(DW1&gt;'Вводные данные'!$F$7,"N",(DW104-DW105-DW106-DW107))</f>
        <v>N</v>
      </c>
      <c r="DX108" s="269" t="str">
        <f>IF(DX1&gt;'Вводные данные'!$F$7,"N",(DX104-DX105-DX106-DX107))</f>
        <v>N</v>
      </c>
      <c r="DY108" s="269" t="str">
        <f>IF(DY1&gt;'Вводные данные'!$F$7,"N",(DY104-DY105-DY106-DY107))</f>
        <v>N</v>
      </c>
      <c r="DZ108" s="269" t="str">
        <f>IF(DZ1&gt;'Вводные данные'!$F$7,"N",(DZ104-DZ105-DZ106-DZ107))</f>
        <v>N</v>
      </c>
      <c r="EA108" s="269" t="str">
        <f>IF(EA1&gt;'Вводные данные'!$F$7,"N",(EA104-EA105-EA106-EA107))</f>
        <v>N</v>
      </c>
      <c r="EB108" s="269" t="str">
        <f>IF(EB1&gt;'Вводные данные'!$F$7,"N",(EB104-EB105-EB106-EB107))</f>
        <v>N</v>
      </c>
      <c r="EC108" s="269" t="str">
        <f>IF(EC1&gt;'Вводные данные'!$F$7,"N",(EC104-EC105-EC106-EC107))</f>
        <v>N</v>
      </c>
      <c r="ED108" s="269" t="str">
        <f>IF(ED1&gt;'Вводные данные'!$F$7,"N",(ED104-ED105-ED106-ED107))</f>
        <v>N</v>
      </c>
      <c r="EE108" s="269" t="str">
        <f>IF(EE1&gt;'Вводные данные'!$F$7,"N",(EE104-EE105-EE106-EE107))</f>
        <v>N</v>
      </c>
      <c r="EF108" s="269" t="str">
        <f>IF(EF1&gt;'Вводные данные'!$F$7,"N",(EF104-EF105-EF106-EF107))</f>
        <v>N</v>
      </c>
      <c r="EG108" s="269" t="str">
        <f>IF(EG1&gt;'Вводные данные'!$F$7,"N",(EG104-EG105-EG106-EG107))</f>
        <v>N</v>
      </c>
      <c r="EH108" s="269" t="str">
        <f>IF(EH1&gt;'Вводные данные'!$F$7,"N",(EH104-EH105-EH106-EH107))</f>
        <v>N</v>
      </c>
      <c r="EI108" s="269" t="str">
        <f>IF(EI1&gt;'Вводные данные'!$F$7,"N",(EI104-EI105-EI106-EI107))</f>
        <v>N</v>
      </c>
      <c r="EJ108" s="269" t="str">
        <f>IF(EJ1&gt;'Вводные данные'!$F$7,"N",(EJ104-EJ105-EJ106-EJ107))</f>
        <v>N</v>
      </c>
      <c r="EK108" s="269" t="str">
        <f>IF(EK1&gt;'Вводные данные'!$F$7,"N",(EK104-EK105-EK106-EK107))</f>
        <v>N</v>
      </c>
      <c r="EL108" s="269" t="str">
        <f>IF(EL1&gt;'Вводные данные'!$F$7,"N",(EL104-EL105-EL106-EL107))</f>
        <v>N</v>
      </c>
      <c r="EM108" s="269" t="str">
        <f>IF(EM1&gt;'Вводные данные'!$F$7,"N",(EM104-EM105-EM106-EM107))</f>
        <v>N</v>
      </c>
      <c r="EN108" s="269" t="str">
        <f>IF(EN1&gt;'Вводные данные'!$F$7,"N",(EN104-EN105-EN106-EN107))</f>
        <v>N</v>
      </c>
      <c r="EO108" s="269" t="str">
        <f>IF(EO1&gt;'Вводные данные'!$F$7,"N",(EO104-EO105-EO106-EO107))</f>
        <v>N</v>
      </c>
      <c r="EP108" s="269" t="str">
        <f>IF(EP1&gt;'Вводные данные'!$F$7,"N",(EP104-EP105-EP106-EP107))</f>
        <v>N</v>
      </c>
      <c r="EQ108" s="269" t="str">
        <f>IF(EQ1&gt;'Вводные данные'!$F$7,"N",(EQ104-EQ105-EQ106-EQ107))</f>
        <v>N</v>
      </c>
      <c r="ER108" s="269" t="str">
        <f>IF(ER1&gt;'Вводные данные'!$F$7,"N",(ER104-ER105-ER106-ER107))</f>
        <v>N</v>
      </c>
      <c r="ES108" s="269" t="str">
        <f>IF(ES1&gt;'Вводные данные'!$F$7,"N",(ES104-ES105-ES106-ES107))</f>
        <v>N</v>
      </c>
      <c r="ET108" s="269" t="str">
        <f>IF(ET1&gt;'Вводные данные'!$F$7,"N",(ET104-ET105-ET106-ET107))</f>
        <v>N</v>
      </c>
      <c r="EU108" s="269" t="str">
        <f>IF(EU1&gt;'Вводные данные'!$F$7,"N",(EU104-EU105-EU106-EU107))</f>
        <v>N</v>
      </c>
      <c r="EV108" s="269" t="str">
        <f>IF(EV1&gt;'Вводные данные'!$F$7,"N",(EV104-EV105-EV106-EV107))</f>
        <v>N</v>
      </c>
      <c r="EW108" s="269" t="str">
        <f>IF(EW1&gt;'Вводные данные'!$F$7,"N",(EW104-EW105-EW106-EW107))</f>
        <v>N</v>
      </c>
    </row>
    <row r="109" spans="2:153" s="359" customFormat="1" ht="15" customHeight="1" x14ac:dyDescent="0.25">
      <c r="B109" s="356" t="s">
        <v>322</v>
      </c>
      <c r="C109" s="360">
        <f t="shared" si="17"/>
        <v>146667.93761165536</v>
      </c>
      <c r="D109" s="360">
        <f>D108</f>
        <v>0</v>
      </c>
      <c r="E109" s="360">
        <f t="shared" ref="E109:BP109" si="18">E108</f>
        <v>0</v>
      </c>
      <c r="F109" s="360">
        <f t="shared" si="18"/>
        <v>0</v>
      </c>
      <c r="G109" s="360">
        <f t="shared" si="18"/>
        <v>0</v>
      </c>
      <c r="H109" s="360">
        <f t="shared" si="18"/>
        <v>0</v>
      </c>
      <c r="I109" s="360">
        <f t="shared" si="18"/>
        <v>0</v>
      </c>
      <c r="J109" s="360">
        <f t="shared" si="18"/>
        <v>1568.6410439749238</v>
      </c>
      <c r="K109" s="360">
        <f t="shared" si="18"/>
        <v>3137.2820879498477</v>
      </c>
      <c r="L109" s="360">
        <f t="shared" si="18"/>
        <v>3921.6026099373094</v>
      </c>
      <c r="M109" s="360">
        <f t="shared" si="18"/>
        <v>4705.923131924771</v>
      </c>
      <c r="N109" s="360">
        <f t="shared" si="18"/>
        <v>6274.5641758996953</v>
      </c>
      <c r="O109" s="360">
        <f t="shared" si="18"/>
        <v>8627.5257418620822</v>
      </c>
      <c r="P109" s="360">
        <f t="shared" si="18"/>
        <v>10980.487307824465</v>
      </c>
      <c r="Q109" s="360">
        <f t="shared" si="18"/>
        <v>13333.448873786852</v>
      </c>
      <c r="R109" s="360">
        <f t="shared" si="18"/>
        <v>15686.410439749237</v>
      </c>
      <c r="S109" s="360">
        <f t="shared" si="18"/>
        <v>15686.410439749237</v>
      </c>
      <c r="T109" s="360">
        <f t="shared" si="18"/>
        <v>15686.410439749237</v>
      </c>
      <c r="U109" s="360">
        <f t="shared" si="18"/>
        <v>15686.410439749237</v>
      </c>
      <c r="V109" s="360">
        <f t="shared" si="18"/>
        <v>15686.410439749237</v>
      </c>
      <c r="W109" s="360">
        <f t="shared" si="18"/>
        <v>15686.410439749237</v>
      </c>
      <c r="X109" s="360" t="str">
        <f t="shared" si="18"/>
        <v>N</v>
      </c>
      <c r="Y109" s="360" t="str">
        <f t="shared" si="18"/>
        <v>N</v>
      </c>
      <c r="Z109" s="360" t="str">
        <f t="shared" si="18"/>
        <v>N</v>
      </c>
      <c r="AA109" s="360" t="str">
        <f t="shared" si="18"/>
        <v>N</v>
      </c>
      <c r="AB109" s="360" t="str">
        <f t="shared" si="18"/>
        <v>N</v>
      </c>
      <c r="AC109" s="360" t="str">
        <f t="shared" si="18"/>
        <v>N</v>
      </c>
      <c r="AD109" s="360" t="str">
        <f t="shared" si="18"/>
        <v>N</v>
      </c>
      <c r="AE109" s="360" t="str">
        <f t="shared" si="18"/>
        <v>N</v>
      </c>
      <c r="AF109" s="360" t="str">
        <f t="shared" si="18"/>
        <v>N</v>
      </c>
      <c r="AG109" s="360" t="str">
        <f t="shared" si="18"/>
        <v>N</v>
      </c>
      <c r="AH109" s="360" t="str">
        <f t="shared" si="18"/>
        <v>N</v>
      </c>
      <c r="AI109" s="360" t="str">
        <f t="shared" si="18"/>
        <v>N</v>
      </c>
      <c r="AJ109" s="360" t="str">
        <f t="shared" si="18"/>
        <v>N</v>
      </c>
      <c r="AK109" s="360" t="str">
        <f t="shared" si="18"/>
        <v>N</v>
      </c>
      <c r="AL109" s="360" t="str">
        <f t="shared" si="18"/>
        <v>N</v>
      </c>
      <c r="AM109" s="360" t="str">
        <f t="shared" si="18"/>
        <v>N</v>
      </c>
      <c r="AN109" s="360" t="str">
        <f t="shared" si="18"/>
        <v>N</v>
      </c>
      <c r="AO109" s="360" t="str">
        <f t="shared" si="18"/>
        <v>N</v>
      </c>
      <c r="AP109" s="360" t="str">
        <f t="shared" si="18"/>
        <v>N</v>
      </c>
      <c r="AQ109" s="360" t="str">
        <f t="shared" si="18"/>
        <v>N</v>
      </c>
      <c r="AR109" s="360" t="str">
        <f t="shared" si="18"/>
        <v>N</v>
      </c>
      <c r="AS109" s="360" t="str">
        <f t="shared" si="18"/>
        <v>N</v>
      </c>
      <c r="AT109" s="360" t="str">
        <f t="shared" si="18"/>
        <v>N</v>
      </c>
      <c r="AU109" s="360" t="str">
        <f t="shared" si="18"/>
        <v>N</v>
      </c>
      <c r="AV109" s="360" t="str">
        <f t="shared" si="18"/>
        <v>N</v>
      </c>
      <c r="AW109" s="360" t="str">
        <f t="shared" si="18"/>
        <v>N</v>
      </c>
      <c r="AX109" s="360" t="str">
        <f t="shared" si="18"/>
        <v>N</v>
      </c>
      <c r="AY109" s="360" t="str">
        <f t="shared" si="18"/>
        <v>N</v>
      </c>
      <c r="AZ109" s="360" t="str">
        <f t="shared" si="18"/>
        <v>N</v>
      </c>
      <c r="BA109" s="360" t="str">
        <f t="shared" si="18"/>
        <v>N</v>
      </c>
      <c r="BB109" s="360" t="str">
        <f t="shared" si="18"/>
        <v>N</v>
      </c>
      <c r="BC109" s="360" t="str">
        <f t="shared" si="18"/>
        <v>N</v>
      </c>
      <c r="BD109" s="360" t="str">
        <f t="shared" si="18"/>
        <v>N</v>
      </c>
      <c r="BE109" s="360" t="str">
        <f t="shared" si="18"/>
        <v>N</v>
      </c>
      <c r="BF109" s="360" t="str">
        <f t="shared" si="18"/>
        <v>N</v>
      </c>
      <c r="BG109" s="360" t="str">
        <f t="shared" si="18"/>
        <v>N</v>
      </c>
      <c r="BH109" s="360" t="str">
        <f t="shared" si="18"/>
        <v>N</v>
      </c>
      <c r="BI109" s="360" t="str">
        <f t="shared" si="18"/>
        <v>N</v>
      </c>
      <c r="BJ109" s="360" t="str">
        <f t="shared" si="18"/>
        <v>N</v>
      </c>
      <c r="BK109" s="360" t="str">
        <f t="shared" si="18"/>
        <v>N</v>
      </c>
      <c r="BL109" s="360" t="str">
        <f t="shared" si="18"/>
        <v>N</v>
      </c>
      <c r="BM109" s="360" t="str">
        <f t="shared" si="18"/>
        <v>N</v>
      </c>
      <c r="BN109" s="360" t="str">
        <f t="shared" si="18"/>
        <v>N</v>
      </c>
      <c r="BO109" s="360" t="str">
        <f t="shared" si="18"/>
        <v>N</v>
      </c>
      <c r="BP109" s="360" t="str">
        <f t="shared" si="18"/>
        <v>N</v>
      </c>
      <c r="BQ109" s="360" t="str">
        <f t="shared" ref="BQ109:EB109" si="19">BQ108</f>
        <v>N</v>
      </c>
      <c r="BR109" s="360" t="str">
        <f t="shared" si="19"/>
        <v>N</v>
      </c>
      <c r="BS109" s="360" t="str">
        <f t="shared" si="19"/>
        <v>N</v>
      </c>
      <c r="BT109" s="360" t="str">
        <f t="shared" si="19"/>
        <v>N</v>
      </c>
      <c r="BU109" s="360" t="str">
        <f t="shared" si="19"/>
        <v>N</v>
      </c>
      <c r="BV109" s="360" t="str">
        <f t="shared" si="19"/>
        <v>N</v>
      </c>
      <c r="BW109" s="360" t="str">
        <f t="shared" si="19"/>
        <v>N</v>
      </c>
      <c r="BX109" s="360" t="str">
        <f t="shared" si="19"/>
        <v>N</v>
      </c>
      <c r="BY109" s="360" t="str">
        <f t="shared" si="19"/>
        <v>N</v>
      </c>
      <c r="BZ109" s="360" t="str">
        <f t="shared" si="19"/>
        <v>N</v>
      </c>
      <c r="CA109" s="360" t="str">
        <f t="shared" si="19"/>
        <v>N</v>
      </c>
      <c r="CB109" s="360" t="str">
        <f t="shared" si="19"/>
        <v>N</v>
      </c>
      <c r="CC109" s="360" t="str">
        <f t="shared" si="19"/>
        <v>N</v>
      </c>
      <c r="CD109" s="360" t="str">
        <f t="shared" si="19"/>
        <v>N</v>
      </c>
      <c r="CE109" s="360" t="str">
        <f t="shared" si="19"/>
        <v>N</v>
      </c>
      <c r="CF109" s="360" t="str">
        <f t="shared" si="19"/>
        <v>N</v>
      </c>
      <c r="CG109" s="360" t="str">
        <f t="shared" si="19"/>
        <v>N</v>
      </c>
      <c r="CH109" s="360" t="str">
        <f t="shared" si="19"/>
        <v>N</v>
      </c>
      <c r="CI109" s="360" t="str">
        <f t="shared" si="19"/>
        <v>N</v>
      </c>
      <c r="CJ109" s="360" t="str">
        <f t="shared" si="19"/>
        <v>N</v>
      </c>
      <c r="CK109" s="360" t="str">
        <f t="shared" si="19"/>
        <v>N</v>
      </c>
      <c r="CL109" s="360" t="str">
        <f t="shared" si="19"/>
        <v>N</v>
      </c>
      <c r="CM109" s="360" t="str">
        <f t="shared" si="19"/>
        <v>N</v>
      </c>
      <c r="CN109" s="360" t="str">
        <f t="shared" si="19"/>
        <v>N</v>
      </c>
      <c r="CO109" s="360" t="str">
        <f t="shared" si="19"/>
        <v>N</v>
      </c>
      <c r="CP109" s="360" t="str">
        <f t="shared" si="19"/>
        <v>N</v>
      </c>
      <c r="CQ109" s="360" t="str">
        <f t="shared" si="19"/>
        <v>N</v>
      </c>
      <c r="CR109" s="360" t="str">
        <f t="shared" si="19"/>
        <v>N</v>
      </c>
      <c r="CS109" s="360" t="str">
        <f t="shared" si="19"/>
        <v>N</v>
      </c>
      <c r="CT109" s="360" t="str">
        <f t="shared" si="19"/>
        <v>N</v>
      </c>
      <c r="CU109" s="360" t="str">
        <f t="shared" si="19"/>
        <v>N</v>
      </c>
      <c r="CV109" s="360" t="str">
        <f t="shared" si="19"/>
        <v>N</v>
      </c>
      <c r="CW109" s="360" t="str">
        <f t="shared" si="19"/>
        <v>N</v>
      </c>
      <c r="CX109" s="360" t="str">
        <f t="shared" si="19"/>
        <v>N</v>
      </c>
      <c r="CY109" s="360" t="str">
        <f t="shared" si="19"/>
        <v>N</v>
      </c>
      <c r="CZ109" s="360" t="str">
        <f t="shared" si="19"/>
        <v>N</v>
      </c>
      <c r="DA109" s="360" t="str">
        <f t="shared" si="19"/>
        <v>N</v>
      </c>
      <c r="DB109" s="360" t="str">
        <f t="shared" si="19"/>
        <v>N</v>
      </c>
      <c r="DC109" s="360" t="str">
        <f t="shared" si="19"/>
        <v>N</v>
      </c>
      <c r="DD109" s="360" t="str">
        <f t="shared" si="19"/>
        <v>N</v>
      </c>
      <c r="DE109" s="360" t="str">
        <f t="shared" si="19"/>
        <v>N</v>
      </c>
      <c r="DF109" s="360" t="str">
        <f t="shared" si="19"/>
        <v>N</v>
      </c>
      <c r="DG109" s="360" t="str">
        <f t="shared" si="19"/>
        <v>N</v>
      </c>
      <c r="DH109" s="360" t="str">
        <f t="shared" si="19"/>
        <v>N</v>
      </c>
      <c r="DI109" s="360" t="str">
        <f t="shared" si="19"/>
        <v>N</v>
      </c>
      <c r="DJ109" s="360" t="str">
        <f t="shared" si="19"/>
        <v>N</v>
      </c>
      <c r="DK109" s="360" t="str">
        <f t="shared" si="19"/>
        <v>N</v>
      </c>
      <c r="DL109" s="360" t="str">
        <f t="shared" si="19"/>
        <v>N</v>
      </c>
      <c r="DM109" s="360" t="str">
        <f t="shared" si="19"/>
        <v>N</v>
      </c>
      <c r="DN109" s="360" t="str">
        <f t="shared" si="19"/>
        <v>N</v>
      </c>
      <c r="DO109" s="360" t="str">
        <f t="shared" si="19"/>
        <v>N</v>
      </c>
      <c r="DP109" s="360" t="str">
        <f t="shared" si="19"/>
        <v>N</v>
      </c>
      <c r="DQ109" s="360" t="str">
        <f t="shared" si="19"/>
        <v>N</v>
      </c>
      <c r="DR109" s="360" t="str">
        <f t="shared" si="19"/>
        <v>N</v>
      </c>
      <c r="DS109" s="360" t="str">
        <f t="shared" si="19"/>
        <v>N</v>
      </c>
      <c r="DT109" s="360" t="str">
        <f t="shared" si="19"/>
        <v>N</v>
      </c>
      <c r="DU109" s="360" t="str">
        <f t="shared" si="19"/>
        <v>N</v>
      </c>
      <c r="DV109" s="360" t="str">
        <f t="shared" si="19"/>
        <v>N</v>
      </c>
      <c r="DW109" s="360" t="str">
        <f t="shared" si="19"/>
        <v>N</v>
      </c>
      <c r="DX109" s="360" t="str">
        <f t="shared" si="19"/>
        <v>N</v>
      </c>
      <c r="DY109" s="360" t="str">
        <f t="shared" si="19"/>
        <v>N</v>
      </c>
      <c r="DZ109" s="360" t="str">
        <f t="shared" si="19"/>
        <v>N</v>
      </c>
      <c r="EA109" s="360" t="str">
        <f t="shared" si="19"/>
        <v>N</v>
      </c>
      <c r="EB109" s="360" t="str">
        <f t="shared" si="19"/>
        <v>N</v>
      </c>
      <c r="EC109" s="360" t="str">
        <f t="shared" ref="EC109:EW109" si="20">EC108</f>
        <v>N</v>
      </c>
      <c r="ED109" s="360" t="str">
        <f t="shared" si="20"/>
        <v>N</v>
      </c>
      <c r="EE109" s="360" t="str">
        <f t="shared" si="20"/>
        <v>N</v>
      </c>
      <c r="EF109" s="360" t="str">
        <f t="shared" si="20"/>
        <v>N</v>
      </c>
      <c r="EG109" s="360" t="str">
        <f t="shared" si="20"/>
        <v>N</v>
      </c>
      <c r="EH109" s="360" t="str">
        <f t="shared" si="20"/>
        <v>N</v>
      </c>
      <c r="EI109" s="360" t="str">
        <f t="shared" si="20"/>
        <v>N</v>
      </c>
      <c r="EJ109" s="360" t="str">
        <f t="shared" si="20"/>
        <v>N</v>
      </c>
      <c r="EK109" s="360" t="str">
        <f t="shared" si="20"/>
        <v>N</v>
      </c>
      <c r="EL109" s="360" t="str">
        <f t="shared" si="20"/>
        <v>N</v>
      </c>
      <c r="EM109" s="360" t="str">
        <f t="shared" si="20"/>
        <v>N</v>
      </c>
      <c r="EN109" s="360" t="str">
        <f t="shared" si="20"/>
        <v>N</v>
      </c>
      <c r="EO109" s="360" t="str">
        <f t="shared" si="20"/>
        <v>N</v>
      </c>
      <c r="EP109" s="360" t="str">
        <f t="shared" si="20"/>
        <v>N</v>
      </c>
      <c r="EQ109" s="360" t="str">
        <f t="shared" si="20"/>
        <v>N</v>
      </c>
      <c r="ER109" s="360" t="str">
        <f t="shared" si="20"/>
        <v>N</v>
      </c>
      <c r="ES109" s="360" t="str">
        <f t="shared" si="20"/>
        <v>N</v>
      </c>
      <c r="ET109" s="360" t="str">
        <f t="shared" si="20"/>
        <v>N</v>
      </c>
      <c r="EU109" s="360" t="str">
        <f t="shared" si="20"/>
        <v>N</v>
      </c>
      <c r="EV109" s="360" t="str">
        <f t="shared" si="20"/>
        <v>N</v>
      </c>
      <c r="EW109" s="360" t="str">
        <f t="shared" si="20"/>
        <v>N</v>
      </c>
    </row>
    <row r="110" spans="2:153" s="359" customFormat="1" ht="15" customHeight="1" x14ac:dyDescent="0.25">
      <c r="B110" s="356" t="s">
        <v>321</v>
      </c>
      <c r="C110" s="269">
        <f t="shared" si="17"/>
        <v>146667.93761165536</v>
      </c>
      <c r="D110" s="269">
        <f>IF(D109&gt;0,D109,0)</f>
        <v>0</v>
      </c>
      <c r="E110" s="269">
        <f t="shared" ref="E110:BP110" si="21">IF(E109&gt;0,E109,0)</f>
        <v>0</v>
      </c>
      <c r="F110" s="269">
        <f t="shared" si="21"/>
        <v>0</v>
      </c>
      <c r="G110" s="269">
        <f t="shared" si="21"/>
        <v>0</v>
      </c>
      <c r="H110" s="269">
        <f t="shared" si="21"/>
        <v>0</v>
      </c>
      <c r="I110" s="269">
        <f t="shared" si="21"/>
        <v>0</v>
      </c>
      <c r="J110" s="269">
        <f t="shared" si="21"/>
        <v>1568.6410439749238</v>
      </c>
      <c r="K110" s="269">
        <f t="shared" si="21"/>
        <v>3137.2820879498477</v>
      </c>
      <c r="L110" s="269">
        <f t="shared" si="21"/>
        <v>3921.6026099373094</v>
      </c>
      <c r="M110" s="269">
        <f t="shared" si="21"/>
        <v>4705.923131924771</v>
      </c>
      <c r="N110" s="269">
        <f t="shared" si="21"/>
        <v>6274.5641758996953</v>
      </c>
      <c r="O110" s="269">
        <f t="shared" si="21"/>
        <v>8627.5257418620822</v>
      </c>
      <c r="P110" s="269">
        <f t="shared" si="21"/>
        <v>10980.487307824465</v>
      </c>
      <c r="Q110" s="269">
        <f t="shared" si="21"/>
        <v>13333.448873786852</v>
      </c>
      <c r="R110" s="269">
        <f t="shared" si="21"/>
        <v>15686.410439749237</v>
      </c>
      <c r="S110" s="269">
        <f t="shared" si="21"/>
        <v>15686.410439749237</v>
      </c>
      <c r="T110" s="269">
        <f t="shared" si="21"/>
        <v>15686.410439749237</v>
      </c>
      <c r="U110" s="269">
        <f t="shared" si="21"/>
        <v>15686.410439749237</v>
      </c>
      <c r="V110" s="269">
        <f t="shared" si="21"/>
        <v>15686.410439749237</v>
      </c>
      <c r="W110" s="269">
        <f t="shared" si="21"/>
        <v>15686.410439749237</v>
      </c>
      <c r="X110" s="269" t="str">
        <f t="shared" si="21"/>
        <v>N</v>
      </c>
      <c r="Y110" s="269" t="str">
        <f t="shared" si="21"/>
        <v>N</v>
      </c>
      <c r="Z110" s="269" t="str">
        <f t="shared" si="21"/>
        <v>N</v>
      </c>
      <c r="AA110" s="269" t="str">
        <f t="shared" si="21"/>
        <v>N</v>
      </c>
      <c r="AB110" s="269" t="str">
        <f t="shared" si="21"/>
        <v>N</v>
      </c>
      <c r="AC110" s="269" t="str">
        <f t="shared" si="21"/>
        <v>N</v>
      </c>
      <c r="AD110" s="269" t="str">
        <f t="shared" si="21"/>
        <v>N</v>
      </c>
      <c r="AE110" s="269" t="str">
        <f t="shared" si="21"/>
        <v>N</v>
      </c>
      <c r="AF110" s="269" t="str">
        <f t="shared" si="21"/>
        <v>N</v>
      </c>
      <c r="AG110" s="269" t="str">
        <f t="shared" si="21"/>
        <v>N</v>
      </c>
      <c r="AH110" s="269" t="str">
        <f t="shared" si="21"/>
        <v>N</v>
      </c>
      <c r="AI110" s="269" t="str">
        <f t="shared" si="21"/>
        <v>N</v>
      </c>
      <c r="AJ110" s="269" t="str">
        <f t="shared" si="21"/>
        <v>N</v>
      </c>
      <c r="AK110" s="269" t="str">
        <f t="shared" si="21"/>
        <v>N</v>
      </c>
      <c r="AL110" s="269" t="str">
        <f t="shared" si="21"/>
        <v>N</v>
      </c>
      <c r="AM110" s="269" t="str">
        <f t="shared" si="21"/>
        <v>N</v>
      </c>
      <c r="AN110" s="269" t="str">
        <f t="shared" si="21"/>
        <v>N</v>
      </c>
      <c r="AO110" s="269" t="str">
        <f t="shared" si="21"/>
        <v>N</v>
      </c>
      <c r="AP110" s="269" t="str">
        <f t="shared" si="21"/>
        <v>N</v>
      </c>
      <c r="AQ110" s="269" t="str">
        <f t="shared" si="21"/>
        <v>N</v>
      </c>
      <c r="AR110" s="269" t="str">
        <f t="shared" si="21"/>
        <v>N</v>
      </c>
      <c r="AS110" s="269" t="str">
        <f t="shared" si="21"/>
        <v>N</v>
      </c>
      <c r="AT110" s="269" t="str">
        <f t="shared" si="21"/>
        <v>N</v>
      </c>
      <c r="AU110" s="269" t="str">
        <f t="shared" si="21"/>
        <v>N</v>
      </c>
      <c r="AV110" s="269" t="str">
        <f t="shared" si="21"/>
        <v>N</v>
      </c>
      <c r="AW110" s="269" t="str">
        <f t="shared" si="21"/>
        <v>N</v>
      </c>
      <c r="AX110" s="269" t="str">
        <f t="shared" si="21"/>
        <v>N</v>
      </c>
      <c r="AY110" s="269" t="str">
        <f t="shared" si="21"/>
        <v>N</v>
      </c>
      <c r="AZ110" s="269" t="str">
        <f t="shared" si="21"/>
        <v>N</v>
      </c>
      <c r="BA110" s="269" t="str">
        <f t="shared" si="21"/>
        <v>N</v>
      </c>
      <c r="BB110" s="269" t="str">
        <f t="shared" si="21"/>
        <v>N</v>
      </c>
      <c r="BC110" s="269" t="str">
        <f t="shared" si="21"/>
        <v>N</v>
      </c>
      <c r="BD110" s="269" t="str">
        <f t="shared" si="21"/>
        <v>N</v>
      </c>
      <c r="BE110" s="269" t="str">
        <f t="shared" si="21"/>
        <v>N</v>
      </c>
      <c r="BF110" s="269" t="str">
        <f t="shared" si="21"/>
        <v>N</v>
      </c>
      <c r="BG110" s="269" t="str">
        <f t="shared" si="21"/>
        <v>N</v>
      </c>
      <c r="BH110" s="269" t="str">
        <f t="shared" si="21"/>
        <v>N</v>
      </c>
      <c r="BI110" s="269" t="str">
        <f t="shared" si="21"/>
        <v>N</v>
      </c>
      <c r="BJ110" s="269" t="str">
        <f t="shared" si="21"/>
        <v>N</v>
      </c>
      <c r="BK110" s="269" t="str">
        <f t="shared" si="21"/>
        <v>N</v>
      </c>
      <c r="BL110" s="269" t="str">
        <f t="shared" si="21"/>
        <v>N</v>
      </c>
      <c r="BM110" s="269" t="str">
        <f t="shared" si="21"/>
        <v>N</v>
      </c>
      <c r="BN110" s="269" t="str">
        <f t="shared" si="21"/>
        <v>N</v>
      </c>
      <c r="BO110" s="269" t="str">
        <f t="shared" si="21"/>
        <v>N</v>
      </c>
      <c r="BP110" s="269" t="str">
        <f t="shared" si="21"/>
        <v>N</v>
      </c>
      <c r="BQ110" s="269" t="str">
        <f t="shared" ref="BQ110:EB110" si="22">IF(BQ109&gt;0,BQ109,0)</f>
        <v>N</v>
      </c>
      <c r="BR110" s="269" t="str">
        <f t="shared" si="22"/>
        <v>N</v>
      </c>
      <c r="BS110" s="269" t="str">
        <f t="shared" si="22"/>
        <v>N</v>
      </c>
      <c r="BT110" s="269" t="str">
        <f t="shared" si="22"/>
        <v>N</v>
      </c>
      <c r="BU110" s="269" t="str">
        <f t="shared" si="22"/>
        <v>N</v>
      </c>
      <c r="BV110" s="269" t="str">
        <f t="shared" si="22"/>
        <v>N</v>
      </c>
      <c r="BW110" s="269" t="str">
        <f t="shared" si="22"/>
        <v>N</v>
      </c>
      <c r="BX110" s="269" t="str">
        <f t="shared" si="22"/>
        <v>N</v>
      </c>
      <c r="BY110" s="269" t="str">
        <f t="shared" si="22"/>
        <v>N</v>
      </c>
      <c r="BZ110" s="269" t="str">
        <f t="shared" si="22"/>
        <v>N</v>
      </c>
      <c r="CA110" s="269" t="str">
        <f t="shared" si="22"/>
        <v>N</v>
      </c>
      <c r="CB110" s="269" t="str">
        <f t="shared" si="22"/>
        <v>N</v>
      </c>
      <c r="CC110" s="269" t="str">
        <f t="shared" si="22"/>
        <v>N</v>
      </c>
      <c r="CD110" s="269" t="str">
        <f t="shared" si="22"/>
        <v>N</v>
      </c>
      <c r="CE110" s="269" t="str">
        <f t="shared" si="22"/>
        <v>N</v>
      </c>
      <c r="CF110" s="269" t="str">
        <f t="shared" si="22"/>
        <v>N</v>
      </c>
      <c r="CG110" s="269" t="str">
        <f t="shared" si="22"/>
        <v>N</v>
      </c>
      <c r="CH110" s="269" t="str">
        <f t="shared" si="22"/>
        <v>N</v>
      </c>
      <c r="CI110" s="269" t="str">
        <f t="shared" si="22"/>
        <v>N</v>
      </c>
      <c r="CJ110" s="269" t="str">
        <f t="shared" si="22"/>
        <v>N</v>
      </c>
      <c r="CK110" s="269" t="str">
        <f t="shared" si="22"/>
        <v>N</v>
      </c>
      <c r="CL110" s="269" t="str">
        <f t="shared" si="22"/>
        <v>N</v>
      </c>
      <c r="CM110" s="269" t="str">
        <f t="shared" si="22"/>
        <v>N</v>
      </c>
      <c r="CN110" s="269" t="str">
        <f t="shared" si="22"/>
        <v>N</v>
      </c>
      <c r="CO110" s="269" t="str">
        <f t="shared" si="22"/>
        <v>N</v>
      </c>
      <c r="CP110" s="269" t="str">
        <f t="shared" si="22"/>
        <v>N</v>
      </c>
      <c r="CQ110" s="269" t="str">
        <f t="shared" si="22"/>
        <v>N</v>
      </c>
      <c r="CR110" s="269" t="str">
        <f t="shared" si="22"/>
        <v>N</v>
      </c>
      <c r="CS110" s="269" t="str">
        <f t="shared" si="22"/>
        <v>N</v>
      </c>
      <c r="CT110" s="269" t="str">
        <f t="shared" si="22"/>
        <v>N</v>
      </c>
      <c r="CU110" s="269" t="str">
        <f t="shared" si="22"/>
        <v>N</v>
      </c>
      <c r="CV110" s="269" t="str">
        <f t="shared" si="22"/>
        <v>N</v>
      </c>
      <c r="CW110" s="269" t="str">
        <f t="shared" si="22"/>
        <v>N</v>
      </c>
      <c r="CX110" s="269" t="str">
        <f t="shared" si="22"/>
        <v>N</v>
      </c>
      <c r="CY110" s="269" t="str">
        <f t="shared" si="22"/>
        <v>N</v>
      </c>
      <c r="CZ110" s="269" t="str">
        <f t="shared" si="22"/>
        <v>N</v>
      </c>
      <c r="DA110" s="269" t="str">
        <f t="shared" si="22"/>
        <v>N</v>
      </c>
      <c r="DB110" s="269" t="str">
        <f t="shared" si="22"/>
        <v>N</v>
      </c>
      <c r="DC110" s="269" t="str">
        <f t="shared" si="22"/>
        <v>N</v>
      </c>
      <c r="DD110" s="269" t="str">
        <f t="shared" si="22"/>
        <v>N</v>
      </c>
      <c r="DE110" s="269" t="str">
        <f t="shared" si="22"/>
        <v>N</v>
      </c>
      <c r="DF110" s="269" t="str">
        <f t="shared" si="22"/>
        <v>N</v>
      </c>
      <c r="DG110" s="269" t="str">
        <f t="shared" si="22"/>
        <v>N</v>
      </c>
      <c r="DH110" s="269" t="str">
        <f t="shared" si="22"/>
        <v>N</v>
      </c>
      <c r="DI110" s="269" t="str">
        <f t="shared" si="22"/>
        <v>N</v>
      </c>
      <c r="DJ110" s="269" t="str">
        <f t="shared" si="22"/>
        <v>N</v>
      </c>
      <c r="DK110" s="269" t="str">
        <f t="shared" si="22"/>
        <v>N</v>
      </c>
      <c r="DL110" s="269" t="str">
        <f t="shared" si="22"/>
        <v>N</v>
      </c>
      <c r="DM110" s="269" t="str">
        <f t="shared" si="22"/>
        <v>N</v>
      </c>
      <c r="DN110" s="269" t="str">
        <f t="shared" si="22"/>
        <v>N</v>
      </c>
      <c r="DO110" s="269" t="str">
        <f t="shared" si="22"/>
        <v>N</v>
      </c>
      <c r="DP110" s="269" t="str">
        <f t="shared" si="22"/>
        <v>N</v>
      </c>
      <c r="DQ110" s="269" t="str">
        <f t="shared" si="22"/>
        <v>N</v>
      </c>
      <c r="DR110" s="269" t="str">
        <f t="shared" si="22"/>
        <v>N</v>
      </c>
      <c r="DS110" s="269" t="str">
        <f t="shared" si="22"/>
        <v>N</v>
      </c>
      <c r="DT110" s="269" t="str">
        <f t="shared" si="22"/>
        <v>N</v>
      </c>
      <c r="DU110" s="269" t="str">
        <f t="shared" si="22"/>
        <v>N</v>
      </c>
      <c r="DV110" s="269" t="str">
        <f t="shared" si="22"/>
        <v>N</v>
      </c>
      <c r="DW110" s="269" t="str">
        <f t="shared" si="22"/>
        <v>N</v>
      </c>
      <c r="DX110" s="269" t="str">
        <f t="shared" si="22"/>
        <v>N</v>
      </c>
      <c r="DY110" s="269" t="str">
        <f t="shared" si="22"/>
        <v>N</v>
      </c>
      <c r="DZ110" s="269" t="str">
        <f t="shared" si="22"/>
        <v>N</v>
      </c>
      <c r="EA110" s="269" t="str">
        <f t="shared" si="22"/>
        <v>N</v>
      </c>
      <c r="EB110" s="269" t="str">
        <f t="shared" si="22"/>
        <v>N</v>
      </c>
      <c r="EC110" s="269" t="str">
        <f t="shared" ref="EC110:EW110" si="23">IF(EC109&gt;0,EC109,0)</f>
        <v>N</v>
      </c>
      <c r="ED110" s="269" t="str">
        <f t="shared" si="23"/>
        <v>N</v>
      </c>
      <c r="EE110" s="269" t="str">
        <f t="shared" si="23"/>
        <v>N</v>
      </c>
      <c r="EF110" s="269" t="str">
        <f t="shared" si="23"/>
        <v>N</v>
      </c>
      <c r="EG110" s="269" t="str">
        <f t="shared" si="23"/>
        <v>N</v>
      </c>
      <c r="EH110" s="269" t="str">
        <f t="shared" si="23"/>
        <v>N</v>
      </c>
      <c r="EI110" s="269" t="str">
        <f t="shared" si="23"/>
        <v>N</v>
      </c>
      <c r="EJ110" s="269" t="str">
        <f t="shared" si="23"/>
        <v>N</v>
      </c>
      <c r="EK110" s="269" t="str">
        <f t="shared" si="23"/>
        <v>N</v>
      </c>
      <c r="EL110" s="269" t="str">
        <f t="shared" si="23"/>
        <v>N</v>
      </c>
      <c r="EM110" s="269" t="str">
        <f t="shared" si="23"/>
        <v>N</v>
      </c>
      <c r="EN110" s="269" t="str">
        <f t="shared" si="23"/>
        <v>N</v>
      </c>
      <c r="EO110" s="269" t="str">
        <f t="shared" si="23"/>
        <v>N</v>
      </c>
      <c r="EP110" s="269" t="str">
        <f t="shared" si="23"/>
        <v>N</v>
      </c>
      <c r="EQ110" s="269" t="str">
        <f t="shared" si="23"/>
        <v>N</v>
      </c>
      <c r="ER110" s="269" t="str">
        <f t="shared" si="23"/>
        <v>N</v>
      </c>
      <c r="ES110" s="269" t="str">
        <f t="shared" si="23"/>
        <v>N</v>
      </c>
      <c r="ET110" s="269" t="str">
        <f t="shared" si="23"/>
        <v>N</v>
      </c>
      <c r="EU110" s="269" t="str">
        <f t="shared" si="23"/>
        <v>N</v>
      </c>
      <c r="EV110" s="269" t="str">
        <f t="shared" si="23"/>
        <v>N</v>
      </c>
      <c r="EW110" s="269" t="str">
        <f t="shared" si="23"/>
        <v>N</v>
      </c>
    </row>
    <row r="111" spans="2:153" s="361" customFormat="1" ht="15" customHeight="1" x14ac:dyDescent="0.25">
      <c r="B111" s="363" t="str">
        <f>IF('Вводные данные'!B232=0,"",'Вводные данные'!B232)</f>
        <v>Временные расходы 1</v>
      </c>
      <c r="C111" s="357">
        <f t="shared" ref="C111:C116" si="24">SUM(D111:EW111)</f>
        <v>0</v>
      </c>
      <c r="D111" s="357">
        <f>IF(D$1&gt;'Вводные данные'!$F$7,"N",(IF(D$1&lt;'Вводные данные'!$D$232,0,IF(D$1&gt;'Вводные данные'!$E$232,0,'Вводные данные'!$G$232))))</f>
        <v>0</v>
      </c>
      <c r="E111" s="357">
        <f>IF(E$1&gt;'Вводные данные'!$F$7,"N",(IF(E$1&lt;'Вводные данные'!$D$232,0,IF(E$1&gt;'Вводные данные'!$E$232,0,'Вводные данные'!$G$232))))</f>
        <v>0</v>
      </c>
      <c r="F111" s="357">
        <f>IF(F$1&gt;'Вводные данные'!$F$7,"N",(IF(F$1&lt;'Вводные данные'!$D$232,0,IF(F$1&gt;'Вводные данные'!$E$232,0,'Вводные данные'!$G$232))))</f>
        <v>0</v>
      </c>
      <c r="G111" s="357">
        <f>IF(G$1&gt;'Вводные данные'!$F$7,"N",(IF(G$1&lt;'Вводные данные'!$D$232,0,IF(G$1&gt;'Вводные данные'!$E$232,0,'Вводные данные'!$G$232))))</f>
        <v>0</v>
      </c>
      <c r="H111" s="357">
        <f>IF(H$1&gt;'Вводные данные'!$F$7,"N",(IF(H$1&lt;'Вводные данные'!$D$232,0,IF(H$1&gt;'Вводные данные'!$E$232,0,'Вводные данные'!$G$232))))</f>
        <v>0</v>
      </c>
      <c r="I111" s="357">
        <f>IF(I$1&gt;'Вводные данные'!$F$7,"N",(IF(I$1&lt;'Вводные данные'!$D$232,0,IF(I$1&gt;'Вводные данные'!$E$232,0,'Вводные данные'!$G$232))))</f>
        <v>0</v>
      </c>
      <c r="J111" s="357">
        <f>IF(J$1&gt;'Вводные данные'!$F$7,"N",(IF(J$1&lt;'Вводные данные'!$D$232,0,IF(J$1&gt;'Вводные данные'!$E$232,0,'Вводные данные'!$G$232))))</f>
        <v>0</v>
      </c>
      <c r="K111" s="357">
        <f>IF(K$1&gt;'Вводные данные'!$F$7,"N",(IF(K$1&lt;'Вводные данные'!$D$232,0,IF(K$1&gt;'Вводные данные'!$E$232,0,'Вводные данные'!$G$232))))</f>
        <v>0</v>
      </c>
      <c r="L111" s="357">
        <f>IF(L$1&gt;'Вводные данные'!$F$7,"N",(IF(L$1&lt;'Вводные данные'!$D$232,0,IF(L$1&gt;'Вводные данные'!$E$232,0,'Вводные данные'!$G$232))))</f>
        <v>0</v>
      </c>
      <c r="M111" s="357">
        <f>IF(M$1&gt;'Вводные данные'!$F$7,"N",(IF(M$1&lt;'Вводные данные'!$D$232,0,IF(M$1&gt;'Вводные данные'!$E$232,0,'Вводные данные'!$G$232))))</f>
        <v>0</v>
      </c>
      <c r="N111" s="357">
        <f>IF(N$1&gt;'Вводные данные'!$F$7,"N",(IF(N$1&lt;'Вводные данные'!$D$232,0,IF(N$1&gt;'Вводные данные'!$E$232,0,'Вводные данные'!$G$232))))</f>
        <v>0</v>
      </c>
      <c r="O111" s="357">
        <f>IF(O$1&gt;'Вводные данные'!$F$7,"N",(IF(O$1&lt;'Вводные данные'!$D$232,0,IF(O$1&gt;'Вводные данные'!$E$232,0,'Вводные данные'!$G$232))))</f>
        <v>0</v>
      </c>
      <c r="P111" s="357">
        <f>IF(P$1&gt;'Вводные данные'!$F$7,"N",(IF(P$1&lt;'Вводные данные'!$D$232,0,IF(P$1&gt;'Вводные данные'!$E$232,0,'Вводные данные'!$G$232))))</f>
        <v>0</v>
      </c>
      <c r="Q111" s="357">
        <f>IF(Q$1&gt;'Вводные данные'!$F$7,"N",(IF(Q$1&lt;'Вводные данные'!$D$232,0,IF(Q$1&gt;'Вводные данные'!$E$232,0,'Вводные данные'!$G$232))))</f>
        <v>0</v>
      </c>
      <c r="R111" s="357">
        <f>IF(R$1&gt;'Вводные данные'!$F$7,"N",(IF(R$1&lt;'Вводные данные'!$D$232,0,IF(R$1&gt;'Вводные данные'!$E$232,0,'Вводные данные'!$G$232))))</f>
        <v>0</v>
      </c>
      <c r="S111" s="357">
        <f>IF(S$1&gt;'Вводные данные'!$F$7,"N",(IF(S$1&lt;'Вводные данные'!$D$232,0,IF(S$1&gt;'Вводные данные'!$E$232,0,'Вводные данные'!$G$232))))</f>
        <v>0</v>
      </c>
      <c r="T111" s="357">
        <f>IF(T$1&gt;'Вводные данные'!$F$7,"N",(IF(T$1&lt;'Вводные данные'!$D$232,0,IF(T$1&gt;'Вводные данные'!$E$232,0,'Вводные данные'!$G$232))))</f>
        <v>0</v>
      </c>
      <c r="U111" s="357">
        <f>IF(U$1&gt;'Вводные данные'!$F$7,"N",(IF(U$1&lt;'Вводные данные'!$D$232,0,IF(U$1&gt;'Вводные данные'!$E$232,0,'Вводные данные'!$G$232))))</f>
        <v>0</v>
      </c>
      <c r="V111" s="357">
        <f>IF(V$1&gt;'Вводные данные'!$F$7,"N",(IF(V$1&lt;'Вводные данные'!$D$232,0,IF(V$1&gt;'Вводные данные'!$E$232,0,'Вводные данные'!$G$232))))</f>
        <v>0</v>
      </c>
      <c r="W111" s="357">
        <f>IF(W$1&gt;'Вводные данные'!$F$7,"N",(IF(W$1&lt;'Вводные данные'!$D$232,0,IF(W$1&gt;'Вводные данные'!$E$232,0,'Вводные данные'!$G$232))))</f>
        <v>0</v>
      </c>
      <c r="X111" s="357" t="str">
        <f>IF(X$1&gt;'Вводные данные'!$F$7,"N",(IF(X$1&lt;'Вводные данные'!$D$232,0,IF(X$1&gt;'Вводные данные'!$E$232,0,'Вводные данные'!$G$232))))</f>
        <v>N</v>
      </c>
      <c r="Y111" s="357" t="str">
        <f>IF(Y$1&gt;'Вводные данные'!$F$7,"N",(IF(Y$1&lt;'Вводные данные'!$D$232,0,IF(Y$1&gt;'Вводные данные'!$E$232,0,'Вводные данные'!$G$232))))</f>
        <v>N</v>
      </c>
      <c r="Z111" s="357" t="str">
        <f>IF(Z$1&gt;'Вводные данные'!$F$7,"N",(IF(Z$1&lt;'Вводные данные'!$D$232,0,IF(Z$1&gt;'Вводные данные'!$E$232,0,'Вводные данные'!$G$232))))</f>
        <v>N</v>
      </c>
      <c r="AA111" s="357" t="str">
        <f>IF(AA$1&gt;'Вводные данные'!$F$7,"N",(IF(AA$1&lt;'Вводные данные'!$D$232,0,IF(AA$1&gt;'Вводные данные'!$E$232,0,'Вводные данные'!$G$232))))</f>
        <v>N</v>
      </c>
      <c r="AB111" s="357" t="str">
        <f>IF(AB$1&gt;'Вводные данные'!$F$7,"N",(IF(AB$1&lt;'Вводные данные'!$D$232,0,IF(AB$1&gt;'Вводные данные'!$E$232,0,'Вводные данные'!$G$232))))</f>
        <v>N</v>
      </c>
      <c r="AC111" s="357" t="str">
        <f>IF(AC$1&gt;'Вводные данные'!$F$7,"N",(IF(AC$1&lt;'Вводные данные'!$D$232,0,IF(AC$1&gt;'Вводные данные'!$E$232,0,'Вводные данные'!$G$232))))</f>
        <v>N</v>
      </c>
      <c r="AD111" s="357" t="str">
        <f>IF(AD$1&gt;'Вводные данные'!$F$7,"N",(IF(AD$1&lt;'Вводные данные'!$D$232,0,IF(AD$1&gt;'Вводные данные'!$E$232,0,'Вводные данные'!$G$232))))</f>
        <v>N</v>
      </c>
      <c r="AE111" s="357" t="str">
        <f>IF(AE$1&gt;'Вводные данные'!$F$7,"N",(IF(AE$1&lt;'Вводные данные'!$D$232,0,IF(AE$1&gt;'Вводные данные'!$E$232,0,'Вводные данные'!$G$232))))</f>
        <v>N</v>
      </c>
      <c r="AF111" s="357" t="str">
        <f>IF(AF$1&gt;'Вводные данные'!$F$7,"N",(IF(AF$1&lt;'Вводные данные'!$D$232,0,IF(AF$1&gt;'Вводные данные'!$E$232,0,'Вводные данные'!$G$232))))</f>
        <v>N</v>
      </c>
      <c r="AG111" s="357" t="str">
        <f>IF(AG$1&gt;'Вводные данные'!$F$7,"N",(IF(AG$1&lt;'Вводные данные'!$D$232,0,IF(AG$1&gt;'Вводные данные'!$E$232,0,'Вводные данные'!$G$232))))</f>
        <v>N</v>
      </c>
      <c r="AH111" s="357" t="str">
        <f>IF(AH$1&gt;'Вводные данные'!$F$7,"N",(IF(AH$1&lt;'Вводные данные'!$D$232,0,IF(AH$1&gt;'Вводные данные'!$E$232,0,'Вводные данные'!$G$232))))</f>
        <v>N</v>
      </c>
      <c r="AI111" s="357" t="str">
        <f>IF(AI$1&gt;'Вводные данные'!$F$7,"N",(IF(AI$1&lt;'Вводные данные'!$D$232,0,IF(AI$1&gt;'Вводные данные'!$E$232,0,'Вводные данные'!$G$232))))</f>
        <v>N</v>
      </c>
      <c r="AJ111" s="357" t="str">
        <f>IF(AJ$1&gt;'Вводные данные'!$F$7,"N",(IF(AJ$1&lt;'Вводные данные'!$D$232,0,IF(AJ$1&gt;'Вводные данные'!$E$232,0,'Вводные данные'!$G$232))))</f>
        <v>N</v>
      </c>
      <c r="AK111" s="357" t="str">
        <f>IF(AK$1&gt;'Вводные данные'!$F$7,"N",(IF(AK$1&lt;'Вводные данные'!$D$232,0,IF(AK$1&gt;'Вводные данные'!$E$232,0,'Вводные данные'!$G$232))))</f>
        <v>N</v>
      </c>
      <c r="AL111" s="357" t="str">
        <f>IF(AL$1&gt;'Вводные данные'!$F$7,"N",(IF(AL$1&lt;'Вводные данные'!$D$232,0,IF(AL$1&gt;'Вводные данные'!$E$232,0,'Вводные данные'!$G$232))))</f>
        <v>N</v>
      </c>
      <c r="AM111" s="357" t="str">
        <f>IF(AM$1&gt;'Вводные данные'!$F$7,"N",(IF(AM$1&lt;'Вводные данные'!$D$232,0,IF(AM$1&gt;'Вводные данные'!$E$232,0,'Вводные данные'!$G$232))))</f>
        <v>N</v>
      </c>
      <c r="AN111" s="357" t="str">
        <f>IF(AN$1&gt;'Вводные данные'!$F$7,"N",(IF(AN$1&lt;'Вводные данные'!$D$232,0,IF(AN$1&gt;'Вводные данные'!$E$232,0,'Вводные данные'!$G$232))))</f>
        <v>N</v>
      </c>
      <c r="AO111" s="357" t="str">
        <f>IF(AO$1&gt;'Вводные данные'!$F$7,"N",(IF(AO$1&lt;'Вводные данные'!$D$232,0,IF(AO$1&gt;'Вводные данные'!$E$232,0,'Вводные данные'!$G$232))))</f>
        <v>N</v>
      </c>
      <c r="AP111" s="357" t="str">
        <f>IF(AP$1&gt;'Вводные данные'!$F$7,"N",(IF(AP$1&lt;'Вводные данные'!$D$232,0,IF(AP$1&gt;'Вводные данные'!$E$232,0,'Вводные данные'!$G$232))))</f>
        <v>N</v>
      </c>
      <c r="AQ111" s="357" t="str">
        <f>IF(AQ$1&gt;'Вводные данные'!$F$7,"N",(IF(AQ$1&lt;'Вводные данные'!$D$232,0,IF(AQ$1&gt;'Вводные данные'!$E$232,0,'Вводные данные'!$G$232))))</f>
        <v>N</v>
      </c>
      <c r="AR111" s="357" t="str">
        <f>IF(AR$1&gt;'Вводные данные'!$F$7,"N",(IF(AR$1&lt;'Вводные данные'!$D$232,0,IF(AR$1&gt;'Вводные данные'!$E$232,0,'Вводные данные'!$G$232))))</f>
        <v>N</v>
      </c>
      <c r="AS111" s="357" t="str">
        <f>IF(AS$1&gt;'Вводные данные'!$F$7,"N",(IF(AS$1&lt;'Вводные данные'!$D$232,0,IF(AS$1&gt;'Вводные данные'!$E$232,0,'Вводные данные'!$G$232))))</f>
        <v>N</v>
      </c>
      <c r="AT111" s="357" t="str">
        <f>IF(AT$1&gt;'Вводные данные'!$F$7,"N",(IF(AT$1&lt;'Вводные данные'!$D$232,0,IF(AT$1&gt;'Вводные данные'!$E$232,0,'Вводные данные'!$G$232))))</f>
        <v>N</v>
      </c>
      <c r="AU111" s="357" t="str">
        <f>IF(AU$1&gt;'Вводные данные'!$F$7,"N",(IF(AU$1&lt;'Вводные данные'!$D$232,0,IF(AU$1&gt;'Вводные данные'!$E$232,0,'Вводные данные'!$G$232))))</f>
        <v>N</v>
      </c>
      <c r="AV111" s="357" t="str">
        <f>IF(AV$1&gt;'Вводные данные'!$F$7,"N",(IF(AV$1&lt;'Вводные данные'!$D$232,0,IF(AV$1&gt;'Вводные данные'!$E$232,0,'Вводные данные'!$G$232))))</f>
        <v>N</v>
      </c>
      <c r="AW111" s="357" t="str">
        <f>IF(AW$1&gt;'Вводные данные'!$F$7,"N",(IF(AW$1&lt;'Вводные данные'!$D$232,0,IF(AW$1&gt;'Вводные данные'!$E$232,0,'Вводные данные'!$G$232))))</f>
        <v>N</v>
      </c>
      <c r="AX111" s="357" t="str">
        <f>IF(AX$1&gt;'Вводные данные'!$F$7,"N",(IF(AX$1&lt;'Вводные данные'!$D$232,0,IF(AX$1&gt;'Вводные данные'!$E$232,0,'Вводные данные'!$G$232))))</f>
        <v>N</v>
      </c>
      <c r="AY111" s="357" t="str">
        <f>IF(AY$1&gt;'Вводные данные'!$F$7,"N",(IF(AY$1&lt;'Вводные данные'!$D$232,0,IF(AY$1&gt;'Вводные данные'!$E$232,0,'Вводные данные'!$G$232))))</f>
        <v>N</v>
      </c>
      <c r="AZ111" s="357" t="str">
        <f>IF(AZ$1&gt;'Вводные данные'!$F$7,"N",(IF(AZ$1&lt;'Вводные данные'!$D$232,0,IF(AZ$1&gt;'Вводные данные'!$E$232,0,'Вводные данные'!$G$232))))</f>
        <v>N</v>
      </c>
      <c r="BA111" s="357" t="str">
        <f>IF(BA$1&gt;'Вводные данные'!$F$7,"N",(IF(BA$1&lt;'Вводные данные'!$D$232,0,IF(BA$1&gt;'Вводные данные'!$E$232,0,'Вводные данные'!$G$232))))</f>
        <v>N</v>
      </c>
      <c r="BB111" s="357" t="str">
        <f>IF(BB$1&gt;'Вводные данные'!$F$7,"N",(IF(BB$1&lt;'Вводные данные'!$D$232,0,IF(BB$1&gt;'Вводные данные'!$E$232,0,'Вводные данные'!$G$232))))</f>
        <v>N</v>
      </c>
      <c r="BC111" s="357" t="str">
        <f>IF(BC$1&gt;'Вводные данные'!$F$7,"N",(IF(BC$1&lt;'Вводные данные'!$D$232,0,IF(BC$1&gt;'Вводные данные'!$E$232,0,'Вводные данные'!$G$232))))</f>
        <v>N</v>
      </c>
      <c r="BD111" s="357" t="str">
        <f>IF(BD$1&gt;'Вводные данные'!$F$7,"N",(IF(BD$1&lt;'Вводные данные'!$D$232,0,IF(BD$1&gt;'Вводные данные'!$E$232,0,'Вводные данные'!$G$232))))</f>
        <v>N</v>
      </c>
      <c r="BE111" s="357" t="str">
        <f>IF(BE$1&gt;'Вводные данные'!$F$7,"N",(IF(BE$1&lt;'Вводные данные'!$D$232,0,IF(BE$1&gt;'Вводные данные'!$E$232,0,'Вводные данные'!$G$232))))</f>
        <v>N</v>
      </c>
      <c r="BF111" s="357" t="str">
        <f>IF(BF$1&gt;'Вводные данные'!$F$7,"N",(IF(BF$1&lt;'Вводные данные'!$D$232,0,IF(BF$1&gt;'Вводные данные'!$E$232,0,'Вводные данные'!$G$232))))</f>
        <v>N</v>
      </c>
      <c r="BG111" s="357" t="str">
        <f>IF(BG$1&gt;'Вводные данные'!$F$7,"N",(IF(BG$1&lt;'Вводные данные'!$D$232,0,IF(BG$1&gt;'Вводные данные'!$E$232,0,'Вводные данные'!$G$232))))</f>
        <v>N</v>
      </c>
      <c r="BH111" s="357" t="str">
        <f>IF(BH$1&gt;'Вводные данные'!$F$7,"N",(IF(BH$1&lt;'Вводные данные'!$D$232,0,IF(BH$1&gt;'Вводные данные'!$E$232,0,'Вводные данные'!$G$232))))</f>
        <v>N</v>
      </c>
      <c r="BI111" s="357" t="str">
        <f>IF(BI$1&gt;'Вводные данные'!$F$7,"N",(IF(BI$1&lt;'Вводные данные'!$D$232,0,IF(BI$1&gt;'Вводные данные'!$E$232,0,'Вводные данные'!$G$232))))</f>
        <v>N</v>
      </c>
      <c r="BJ111" s="357" t="str">
        <f>IF(BJ$1&gt;'Вводные данные'!$F$7,"N",(IF(BJ$1&lt;'Вводные данные'!$D$232,0,IF(BJ$1&gt;'Вводные данные'!$E$232,0,'Вводные данные'!$G$232))))</f>
        <v>N</v>
      </c>
      <c r="BK111" s="357" t="str">
        <f>IF(BK$1&gt;'Вводные данные'!$F$7,"N",(IF(BK$1&lt;'Вводные данные'!$D$232,0,IF(BK$1&gt;'Вводные данные'!$E$232,0,'Вводные данные'!$G$232))))</f>
        <v>N</v>
      </c>
      <c r="BL111" s="357" t="str">
        <f>IF(BL$1&gt;'Вводные данные'!$F$7,"N",(IF(BL$1&lt;'Вводные данные'!$D$232,0,IF(BL$1&gt;'Вводные данные'!$E$232,0,'Вводные данные'!$G$232))))</f>
        <v>N</v>
      </c>
      <c r="BM111" s="357" t="str">
        <f>IF(BM$1&gt;'Вводные данные'!$F$7,"N",(IF(BM$1&lt;'Вводные данные'!$D$232,0,IF(BM$1&gt;'Вводные данные'!$E$232,0,'Вводные данные'!$G$232))))</f>
        <v>N</v>
      </c>
      <c r="BN111" s="357" t="str">
        <f>IF(BN$1&gt;'Вводные данные'!$F$7,"N",(IF(BN$1&lt;'Вводные данные'!$D$232,0,IF(BN$1&gt;'Вводные данные'!$E$232,0,'Вводные данные'!$G$232))))</f>
        <v>N</v>
      </c>
      <c r="BO111" s="357" t="str">
        <f>IF(BO$1&gt;'Вводные данные'!$F$7,"N",(IF(BO$1&lt;'Вводные данные'!$D$232,0,IF(BO$1&gt;'Вводные данные'!$E$232,0,'Вводные данные'!$G$232))))</f>
        <v>N</v>
      </c>
      <c r="BP111" s="357" t="str">
        <f>IF(BP$1&gt;'Вводные данные'!$F$7,"N",(IF(BP$1&lt;'Вводные данные'!$D$232,0,IF(BP$1&gt;'Вводные данные'!$E$232,0,'Вводные данные'!$G$232))))</f>
        <v>N</v>
      </c>
      <c r="BQ111" s="357" t="str">
        <f>IF(BQ$1&gt;'Вводные данные'!$F$7,"N",(IF(BQ$1&lt;'Вводные данные'!$D$232,0,IF(BQ$1&gt;'Вводные данные'!$E$232,0,'Вводные данные'!$G$232))))</f>
        <v>N</v>
      </c>
      <c r="BR111" s="357" t="str">
        <f>IF(BR$1&gt;'Вводные данные'!$F$7,"N",(IF(BR$1&lt;'Вводные данные'!$D$232,0,IF(BR$1&gt;'Вводные данные'!$E$232,0,'Вводные данные'!$G$232))))</f>
        <v>N</v>
      </c>
      <c r="BS111" s="357" t="str">
        <f>IF(BS$1&gt;'Вводные данные'!$F$7,"N",(IF(BS$1&lt;'Вводные данные'!$D$232,0,IF(BS$1&gt;'Вводные данные'!$E$232,0,'Вводные данные'!$G$232))))</f>
        <v>N</v>
      </c>
      <c r="BT111" s="357" t="str">
        <f>IF(BT$1&gt;'Вводные данные'!$F$7,"N",(IF(BT$1&lt;'Вводные данные'!$D$232,0,IF(BT$1&gt;'Вводные данные'!$E$232,0,'Вводные данные'!$G$232))))</f>
        <v>N</v>
      </c>
      <c r="BU111" s="357" t="str">
        <f>IF(BU$1&gt;'Вводные данные'!$F$7,"N",(IF(BU$1&lt;'Вводные данные'!$D$232,0,IF(BU$1&gt;'Вводные данные'!$E$232,0,'Вводные данные'!$G$232))))</f>
        <v>N</v>
      </c>
      <c r="BV111" s="357" t="str">
        <f>IF(BV$1&gt;'Вводные данные'!$F$7,"N",(IF(BV$1&lt;'Вводные данные'!$D$232,0,IF(BV$1&gt;'Вводные данные'!$E$232,0,'Вводные данные'!$G$232))))</f>
        <v>N</v>
      </c>
      <c r="BW111" s="357" t="str">
        <f>IF(BW$1&gt;'Вводные данные'!$F$7,"N",(IF(BW$1&lt;'Вводные данные'!$D$232,0,IF(BW$1&gt;'Вводные данные'!$E$232,0,'Вводные данные'!$G$232))))</f>
        <v>N</v>
      </c>
      <c r="BX111" s="357" t="str">
        <f>IF(BX$1&gt;'Вводные данные'!$F$7,"N",(IF(BX$1&lt;'Вводные данные'!$D$232,0,IF(BX$1&gt;'Вводные данные'!$E$232,0,'Вводные данные'!$G$232))))</f>
        <v>N</v>
      </c>
      <c r="BY111" s="357" t="str">
        <f>IF(BY$1&gt;'Вводные данные'!$F$7,"N",(IF(BY$1&lt;'Вводные данные'!$D$232,0,IF(BY$1&gt;'Вводные данные'!$E$232,0,'Вводные данные'!$G$232))))</f>
        <v>N</v>
      </c>
      <c r="BZ111" s="357" t="str">
        <f>IF(BZ$1&gt;'Вводные данные'!$F$7,"N",(IF(BZ$1&lt;'Вводные данные'!$D$232,0,IF(BZ$1&gt;'Вводные данные'!$E$232,0,'Вводные данные'!$G$232))))</f>
        <v>N</v>
      </c>
      <c r="CA111" s="357" t="str">
        <f>IF(CA$1&gt;'Вводные данные'!$F$7,"N",(IF(CA$1&lt;'Вводные данные'!$D$232,0,IF(CA$1&gt;'Вводные данные'!$E$232,0,'Вводные данные'!$G$232))))</f>
        <v>N</v>
      </c>
      <c r="CB111" s="357" t="str">
        <f>IF(CB$1&gt;'Вводные данные'!$F$7,"N",(IF(CB$1&lt;'Вводные данные'!$D$232,0,IF(CB$1&gt;'Вводные данные'!$E$232,0,'Вводные данные'!$G$232))))</f>
        <v>N</v>
      </c>
      <c r="CC111" s="357" t="str">
        <f>IF(CC$1&gt;'Вводные данные'!$F$7,"N",(IF(CC$1&lt;'Вводные данные'!$D$232,0,IF(CC$1&gt;'Вводные данные'!$E$232,0,'Вводные данные'!$G$232))))</f>
        <v>N</v>
      </c>
      <c r="CD111" s="357" t="str">
        <f>IF(CD$1&gt;'Вводные данные'!$F$7,"N",(IF(CD$1&lt;'Вводные данные'!$D$232,0,IF(CD$1&gt;'Вводные данные'!$E$232,0,'Вводные данные'!$G$232))))</f>
        <v>N</v>
      </c>
      <c r="CE111" s="357" t="str">
        <f>IF(CE$1&gt;'Вводные данные'!$F$7,"N",(IF(CE$1&lt;'Вводные данные'!$D$232,0,IF(CE$1&gt;'Вводные данные'!$E$232,0,'Вводные данные'!$G$232))))</f>
        <v>N</v>
      </c>
      <c r="CF111" s="357" t="str">
        <f>IF(CF$1&gt;'Вводные данные'!$F$7,"N",(IF(CF$1&lt;'Вводные данные'!$D$232,0,IF(CF$1&gt;'Вводные данные'!$E$232,0,'Вводные данные'!$G$232))))</f>
        <v>N</v>
      </c>
      <c r="CG111" s="357" t="str">
        <f>IF(CG$1&gt;'Вводные данные'!$F$7,"N",(IF(CG$1&lt;'Вводные данные'!$D$232,0,IF(CG$1&gt;'Вводные данные'!$E$232,0,'Вводные данные'!$G$232))))</f>
        <v>N</v>
      </c>
      <c r="CH111" s="357" t="str">
        <f>IF(CH$1&gt;'Вводные данные'!$F$7,"N",(IF(CH$1&lt;'Вводные данные'!$D$232,0,IF(CH$1&gt;'Вводные данные'!$E$232,0,'Вводные данные'!$G$232))))</f>
        <v>N</v>
      </c>
      <c r="CI111" s="357" t="str">
        <f>IF(CI$1&gt;'Вводные данные'!$F$7,"N",(IF(CI$1&lt;'Вводные данные'!$D$232,0,IF(CI$1&gt;'Вводные данные'!$E$232,0,'Вводные данные'!$G$232))))</f>
        <v>N</v>
      </c>
      <c r="CJ111" s="357" t="str">
        <f>IF(CJ$1&gt;'Вводные данные'!$F$7,"N",(IF(CJ$1&lt;'Вводные данные'!$D$232,0,IF(CJ$1&gt;'Вводные данные'!$E$232,0,'Вводные данные'!$G$232))))</f>
        <v>N</v>
      </c>
      <c r="CK111" s="357" t="str">
        <f>IF(CK$1&gt;'Вводные данные'!$F$7,"N",(IF(CK$1&lt;'Вводные данные'!$D$232,0,IF(CK$1&gt;'Вводные данные'!$E$232,0,'Вводные данные'!$G$232))))</f>
        <v>N</v>
      </c>
      <c r="CL111" s="357" t="str">
        <f>IF(CL$1&gt;'Вводные данные'!$F$7,"N",(IF(CL$1&lt;'Вводные данные'!$D$232,0,IF(CL$1&gt;'Вводные данные'!$E$232,0,'Вводные данные'!$G$232))))</f>
        <v>N</v>
      </c>
      <c r="CM111" s="357" t="str">
        <f>IF(CM$1&gt;'Вводные данные'!$F$7,"N",(IF(CM$1&lt;'Вводные данные'!$D$232,0,IF(CM$1&gt;'Вводные данные'!$E$232,0,'Вводные данные'!$G$232))))</f>
        <v>N</v>
      </c>
      <c r="CN111" s="357" t="str">
        <f>IF(CN$1&gt;'Вводные данные'!$F$7,"N",(IF(CN$1&lt;'Вводные данные'!$D$232,0,IF(CN$1&gt;'Вводные данные'!$E$232,0,'Вводные данные'!$G$232))))</f>
        <v>N</v>
      </c>
      <c r="CO111" s="357" t="str">
        <f>IF(CO$1&gt;'Вводные данные'!$F$7,"N",(IF(CO$1&lt;'Вводные данные'!$D$232,0,IF(CO$1&gt;'Вводные данные'!$E$232,0,'Вводные данные'!$G$232))))</f>
        <v>N</v>
      </c>
      <c r="CP111" s="357" t="str">
        <f>IF(CP$1&gt;'Вводные данные'!$F$7,"N",(IF(CP$1&lt;'Вводные данные'!$D$232,0,IF(CP$1&gt;'Вводные данные'!$E$232,0,'Вводные данные'!$G$232))))</f>
        <v>N</v>
      </c>
      <c r="CQ111" s="357" t="str">
        <f>IF(CQ$1&gt;'Вводные данные'!$F$7,"N",(IF(CQ$1&lt;'Вводные данные'!$D$232,0,IF(CQ$1&gt;'Вводные данные'!$E$232,0,'Вводные данные'!$G$232))))</f>
        <v>N</v>
      </c>
      <c r="CR111" s="357" t="str">
        <f>IF(CR$1&gt;'Вводные данные'!$F$7,"N",(IF(CR$1&lt;'Вводные данные'!$D$232,0,IF(CR$1&gt;'Вводные данные'!$E$232,0,'Вводные данные'!$G$232))))</f>
        <v>N</v>
      </c>
      <c r="CS111" s="357" t="str">
        <f>IF(CS$1&gt;'Вводные данные'!$F$7,"N",(IF(CS$1&lt;'Вводные данные'!$D$232,0,IF(CS$1&gt;'Вводные данные'!$E$232,0,'Вводные данные'!$G$232))))</f>
        <v>N</v>
      </c>
      <c r="CT111" s="357" t="str">
        <f>IF(CT$1&gt;'Вводные данные'!$F$7,"N",(IF(CT$1&lt;'Вводные данные'!$D$232,0,IF(CT$1&gt;'Вводные данные'!$E$232,0,'Вводные данные'!$G$232))))</f>
        <v>N</v>
      </c>
      <c r="CU111" s="357" t="str">
        <f>IF(CU$1&gt;'Вводные данные'!$F$7,"N",(IF(CU$1&lt;'Вводные данные'!$D$232,0,IF(CU$1&gt;'Вводные данные'!$E$232,0,'Вводные данные'!$G$232))))</f>
        <v>N</v>
      </c>
      <c r="CV111" s="357" t="str">
        <f>IF(CV$1&gt;'Вводные данные'!$F$7,"N",(IF(CV$1&lt;'Вводные данные'!$D$232,0,IF(CV$1&gt;'Вводные данные'!$E$232,0,'Вводные данные'!$G$232))))</f>
        <v>N</v>
      </c>
      <c r="CW111" s="357" t="str">
        <f>IF(CW$1&gt;'Вводные данные'!$F$7,"N",(IF(CW$1&lt;'Вводные данные'!$D$232,0,IF(CW$1&gt;'Вводные данные'!$E$232,0,'Вводные данные'!$G$232))))</f>
        <v>N</v>
      </c>
      <c r="CX111" s="357" t="str">
        <f>IF(CX$1&gt;'Вводные данные'!$F$7,"N",(IF(CX$1&lt;'Вводные данные'!$D$232,0,IF(CX$1&gt;'Вводные данные'!$E$232,0,'Вводные данные'!$G$232))))</f>
        <v>N</v>
      </c>
      <c r="CY111" s="357" t="str">
        <f>IF(CY$1&gt;'Вводные данные'!$F$7,"N",(IF(CY$1&lt;'Вводные данные'!$D$232,0,IF(CY$1&gt;'Вводные данные'!$E$232,0,'Вводные данные'!$G$232))))</f>
        <v>N</v>
      </c>
      <c r="CZ111" s="357" t="str">
        <f>IF(CZ$1&gt;'Вводные данные'!$F$7,"N",(IF(CZ$1&lt;'Вводные данные'!$D$232,0,IF(CZ$1&gt;'Вводные данные'!$E$232,0,'Вводные данные'!$G$232))))</f>
        <v>N</v>
      </c>
      <c r="DA111" s="357" t="str">
        <f>IF(DA$1&gt;'Вводные данные'!$F$7,"N",(IF(DA$1&lt;'Вводные данные'!$D$232,0,IF(DA$1&gt;'Вводные данные'!$E$232,0,'Вводные данные'!$G$232))))</f>
        <v>N</v>
      </c>
      <c r="DB111" s="357" t="str">
        <f>IF(DB$1&gt;'Вводные данные'!$F$7,"N",(IF(DB$1&lt;'Вводные данные'!$D$232,0,IF(DB$1&gt;'Вводные данные'!$E$232,0,'Вводные данные'!$G$232))))</f>
        <v>N</v>
      </c>
      <c r="DC111" s="357" t="str">
        <f>IF(DC$1&gt;'Вводные данные'!$F$7,"N",(IF(DC$1&lt;'Вводные данные'!$D$232,0,IF(DC$1&gt;'Вводные данные'!$E$232,0,'Вводные данные'!$G$232))))</f>
        <v>N</v>
      </c>
      <c r="DD111" s="357" t="str">
        <f>IF(DD$1&gt;'Вводные данные'!$F$7,"N",(IF(DD$1&lt;'Вводные данные'!$D$232,0,IF(DD$1&gt;'Вводные данные'!$E$232,0,'Вводные данные'!$G$232))))</f>
        <v>N</v>
      </c>
      <c r="DE111" s="357" t="str">
        <f>IF(DE$1&gt;'Вводные данные'!$F$7,"N",(IF(DE$1&lt;'Вводные данные'!$D$232,0,IF(DE$1&gt;'Вводные данные'!$E$232,0,'Вводные данные'!$G$232))))</f>
        <v>N</v>
      </c>
      <c r="DF111" s="357" t="str">
        <f>IF(DF$1&gt;'Вводные данные'!$F$7,"N",(IF(DF$1&lt;'Вводные данные'!$D$232,0,IF(DF$1&gt;'Вводные данные'!$E$232,0,'Вводные данные'!$G$232))))</f>
        <v>N</v>
      </c>
      <c r="DG111" s="357" t="str">
        <f>IF(DG$1&gt;'Вводные данные'!$F$7,"N",(IF(DG$1&lt;'Вводные данные'!$D$232,0,IF(DG$1&gt;'Вводные данные'!$E$232,0,'Вводные данные'!$G$232))))</f>
        <v>N</v>
      </c>
      <c r="DH111" s="357" t="str">
        <f>IF(DH$1&gt;'Вводные данные'!$F$7,"N",(IF(DH$1&lt;'Вводные данные'!$D$232,0,IF(DH$1&gt;'Вводные данные'!$E$232,0,'Вводные данные'!$G$232))))</f>
        <v>N</v>
      </c>
      <c r="DI111" s="357" t="str">
        <f>IF(DI$1&gt;'Вводные данные'!$F$7,"N",(IF(DI$1&lt;'Вводные данные'!$D$232,0,IF(DI$1&gt;'Вводные данные'!$E$232,0,'Вводные данные'!$G$232))))</f>
        <v>N</v>
      </c>
      <c r="DJ111" s="357" t="str">
        <f>IF(DJ$1&gt;'Вводные данные'!$F$7,"N",(IF(DJ$1&lt;'Вводные данные'!$D$232,0,IF(DJ$1&gt;'Вводные данные'!$E$232,0,'Вводные данные'!$G$232))))</f>
        <v>N</v>
      </c>
      <c r="DK111" s="357" t="str">
        <f>IF(DK$1&gt;'Вводные данные'!$F$7,"N",(IF(DK$1&lt;'Вводные данные'!$D$232,0,IF(DK$1&gt;'Вводные данные'!$E$232,0,'Вводные данные'!$G$232))))</f>
        <v>N</v>
      </c>
      <c r="DL111" s="357" t="str">
        <f>IF(DL$1&gt;'Вводные данные'!$F$7,"N",(IF(DL$1&lt;'Вводные данные'!$D$232,0,IF(DL$1&gt;'Вводные данные'!$E$232,0,'Вводные данные'!$G$232))))</f>
        <v>N</v>
      </c>
      <c r="DM111" s="357" t="str">
        <f>IF(DM$1&gt;'Вводные данные'!$F$7,"N",(IF(DM$1&lt;'Вводные данные'!$D$232,0,IF(DM$1&gt;'Вводные данные'!$E$232,0,'Вводные данные'!$G$232))))</f>
        <v>N</v>
      </c>
      <c r="DN111" s="357" t="str">
        <f>IF(DN$1&gt;'Вводные данные'!$F$7,"N",(IF(DN$1&lt;'Вводные данные'!$D$232,0,IF(DN$1&gt;'Вводные данные'!$E$232,0,'Вводные данные'!$G$232))))</f>
        <v>N</v>
      </c>
      <c r="DO111" s="357" t="str">
        <f>IF(DO$1&gt;'Вводные данные'!$F$7,"N",(IF(DO$1&lt;'Вводные данные'!$D$232,0,IF(DO$1&gt;'Вводные данные'!$E$232,0,'Вводные данные'!$G$232))))</f>
        <v>N</v>
      </c>
      <c r="DP111" s="357" t="str">
        <f>IF(DP$1&gt;'Вводные данные'!$F$7,"N",(IF(DP$1&lt;'Вводные данные'!$D$232,0,IF(DP$1&gt;'Вводные данные'!$E$232,0,'Вводные данные'!$G$232))))</f>
        <v>N</v>
      </c>
      <c r="DQ111" s="357" t="str">
        <f>IF(DQ$1&gt;'Вводные данные'!$F$7,"N",(IF(DQ$1&lt;'Вводные данные'!$D$232,0,IF(DQ$1&gt;'Вводные данные'!$E$232,0,'Вводные данные'!$G$232))))</f>
        <v>N</v>
      </c>
      <c r="DR111" s="357" t="str">
        <f>IF(DR$1&gt;'Вводные данные'!$F$7,"N",(IF(DR$1&lt;'Вводные данные'!$D$232,0,IF(DR$1&gt;'Вводные данные'!$E$232,0,'Вводные данные'!$G$232))))</f>
        <v>N</v>
      </c>
      <c r="DS111" s="357" t="str">
        <f>IF(DS$1&gt;'Вводные данные'!$F$7,"N",(IF(DS$1&lt;'Вводные данные'!$D$232,0,IF(DS$1&gt;'Вводные данные'!$E$232,0,'Вводные данные'!$G$232))))</f>
        <v>N</v>
      </c>
      <c r="DT111" s="357" t="str">
        <f>IF(DT$1&gt;'Вводные данные'!$F$7,"N",(IF(DT$1&lt;'Вводные данные'!$D$232,0,IF(DT$1&gt;'Вводные данные'!$E$232,0,'Вводные данные'!$G$232))))</f>
        <v>N</v>
      </c>
      <c r="DU111" s="357" t="str">
        <f>IF(DU$1&gt;'Вводные данные'!$F$7,"N",(IF(DU$1&lt;'Вводные данные'!$D$232,0,IF(DU$1&gt;'Вводные данные'!$E$232,0,'Вводные данные'!$G$232))))</f>
        <v>N</v>
      </c>
      <c r="DV111" s="357" t="str">
        <f>IF(DV$1&gt;'Вводные данные'!$F$7,"N",(IF(DV$1&lt;'Вводные данные'!$D$232,0,IF(DV$1&gt;'Вводные данные'!$E$232,0,'Вводные данные'!$G$232))))</f>
        <v>N</v>
      </c>
      <c r="DW111" s="357" t="str">
        <f>IF(DW$1&gt;'Вводные данные'!$F$7,"N",(IF(DW$1&lt;'Вводные данные'!$D$232,0,IF(DW$1&gt;'Вводные данные'!$E$232,0,'Вводные данные'!$G$232))))</f>
        <v>N</v>
      </c>
      <c r="DX111" s="357" t="str">
        <f>IF(DX$1&gt;'Вводные данные'!$F$7,"N",(IF(DX$1&lt;'Вводные данные'!$D$232,0,IF(DX$1&gt;'Вводные данные'!$E$232,0,'Вводные данные'!$G$232))))</f>
        <v>N</v>
      </c>
      <c r="DY111" s="357" t="str">
        <f>IF(DY$1&gt;'Вводные данные'!$F$7,"N",(IF(DY$1&lt;'Вводные данные'!$D$232,0,IF(DY$1&gt;'Вводные данные'!$E$232,0,'Вводные данные'!$G$232))))</f>
        <v>N</v>
      </c>
      <c r="DZ111" s="357" t="str">
        <f>IF(DZ$1&gt;'Вводные данные'!$F$7,"N",(IF(DZ$1&lt;'Вводные данные'!$D$232,0,IF(DZ$1&gt;'Вводные данные'!$E$232,0,'Вводные данные'!$G$232))))</f>
        <v>N</v>
      </c>
      <c r="EA111" s="357" t="str">
        <f>IF(EA$1&gt;'Вводные данные'!$F$7,"N",(IF(EA$1&lt;'Вводные данные'!$D$232,0,IF(EA$1&gt;'Вводные данные'!$E$232,0,'Вводные данные'!$G$232))))</f>
        <v>N</v>
      </c>
      <c r="EB111" s="357" t="str">
        <f>IF(EB$1&gt;'Вводные данные'!$F$7,"N",(IF(EB$1&lt;'Вводные данные'!$D$232,0,IF(EB$1&gt;'Вводные данные'!$E$232,0,'Вводные данные'!$G$232))))</f>
        <v>N</v>
      </c>
      <c r="EC111" s="357" t="str">
        <f>IF(EC$1&gt;'Вводные данные'!$F$7,"N",(IF(EC$1&lt;'Вводные данные'!$D$232,0,IF(EC$1&gt;'Вводные данные'!$E$232,0,'Вводные данные'!$G$232))))</f>
        <v>N</v>
      </c>
      <c r="ED111" s="357" t="str">
        <f>IF(ED$1&gt;'Вводные данные'!$F$7,"N",(IF(ED$1&lt;'Вводные данные'!$D$232,0,IF(ED$1&gt;'Вводные данные'!$E$232,0,'Вводные данные'!$G$232))))</f>
        <v>N</v>
      </c>
      <c r="EE111" s="357" t="str">
        <f>IF(EE$1&gt;'Вводные данные'!$F$7,"N",(IF(EE$1&lt;'Вводные данные'!$D$232,0,IF(EE$1&gt;'Вводные данные'!$E$232,0,'Вводные данные'!$G$232))))</f>
        <v>N</v>
      </c>
      <c r="EF111" s="357" t="str">
        <f>IF(EF$1&gt;'Вводные данные'!$F$7,"N",(IF(EF$1&lt;'Вводные данные'!$D$232,0,IF(EF$1&gt;'Вводные данные'!$E$232,0,'Вводные данные'!$G$232))))</f>
        <v>N</v>
      </c>
      <c r="EG111" s="357" t="str">
        <f>IF(EG$1&gt;'Вводные данные'!$F$7,"N",(IF(EG$1&lt;'Вводные данные'!$D$232,0,IF(EG$1&gt;'Вводные данные'!$E$232,0,'Вводные данные'!$G$232))))</f>
        <v>N</v>
      </c>
      <c r="EH111" s="357" t="str">
        <f>IF(EH$1&gt;'Вводные данные'!$F$7,"N",(IF(EH$1&lt;'Вводные данные'!$D$232,0,IF(EH$1&gt;'Вводные данные'!$E$232,0,'Вводные данные'!$G$232))))</f>
        <v>N</v>
      </c>
      <c r="EI111" s="357" t="str">
        <f>IF(EI$1&gt;'Вводные данные'!$F$7,"N",(IF(EI$1&lt;'Вводные данные'!$D$232,0,IF(EI$1&gt;'Вводные данные'!$E$232,0,'Вводные данные'!$G$232))))</f>
        <v>N</v>
      </c>
      <c r="EJ111" s="357" t="str">
        <f>IF(EJ$1&gt;'Вводные данные'!$F$7,"N",(IF(EJ$1&lt;'Вводные данные'!$D$232,0,IF(EJ$1&gt;'Вводные данные'!$E$232,0,'Вводные данные'!$G$232))))</f>
        <v>N</v>
      </c>
      <c r="EK111" s="357" t="str">
        <f>IF(EK$1&gt;'Вводные данные'!$F$7,"N",(IF(EK$1&lt;'Вводные данные'!$D$232,0,IF(EK$1&gt;'Вводные данные'!$E$232,0,'Вводные данные'!$G$232))))</f>
        <v>N</v>
      </c>
      <c r="EL111" s="357" t="str">
        <f>IF(EL$1&gt;'Вводные данные'!$F$7,"N",(IF(EL$1&lt;'Вводные данные'!$D$232,0,IF(EL$1&gt;'Вводные данные'!$E$232,0,'Вводные данные'!$G$232))))</f>
        <v>N</v>
      </c>
      <c r="EM111" s="357" t="str">
        <f>IF(EM$1&gt;'Вводные данные'!$F$7,"N",(IF(EM$1&lt;'Вводные данные'!$D$232,0,IF(EM$1&gt;'Вводные данные'!$E$232,0,'Вводные данные'!$G$232))))</f>
        <v>N</v>
      </c>
      <c r="EN111" s="357" t="str">
        <f>IF(EN$1&gt;'Вводные данные'!$F$7,"N",(IF(EN$1&lt;'Вводные данные'!$D$232,0,IF(EN$1&gt;'Вводные данные'!$E$232,0,'Вводные данные'!$G$232))))</f>
        <v>N</v>
      </c>
      <c r="EO111" s="357" t="str">
        <f>IF(EO$1&gt;'Вводные данные'!$F$7,"N",(IF(EO$1&lt;'Вводные данные'!$D$232,0,IF(EO$1&gt;'Вводные данные'!$E$232,0,'Вводные данные'!$G$232))))</f>
        <v>N</v>
      </c>
      <c r="EP111" s="357" t="str">
        <f>IF(EP$1&gt;'Вводные данные'!$F$7,"N",(IF(EP$1&lt;'Вводные данные'!$D$232,0,IF(EP$1&gt;'Вводные данные'!$E$232,0,'Вводные данные'!$G$232))))</f>
        <v>N</v>
      </c>
      <c r="EQ111" s="357" t="str">
        <f>IF(EQ$1&gt;'Вводные данные'!$F$7,"N",(IF(EQ$1&lt;'Вводные данные'!$D$232,0,IF(EQ$1&gt;'Вводные данные'!$E$232,0,'Вводные данные'!$G$232))))</f>
        <v>N</v>
      </c>
      <c r="ER111" s="357" t="str">
        <f>IF(ER$1&gt;'Вводные данные'!$F$7,"N",(IF(ER$1&lt;'Вводные данные'!$D$232,0,IF(ER$1&gt;'Вводные данные'!$E$232,0,'Вводные данные'!$G$232))))</f>
        <v>N</v>
      </c>
      <c r="ES111" s="357" t="str">
        <f>IF(ES$1&gt;'Вводные данные'!$F$7,"N",(IF(ES$1&lt;'Вводные данные'!$D$232,0,IF(ES$1&gt;'Вводные данные'!$E$232,0,'Вводные данные'!$G$232))))</f>
        <v>N</v>
      </c>
      <c r="ET111" s="357" t="str">
        <f>IF(ET$1&gt;'Вводные данные'!$F$7,"N",(IF(ET$1&lt;'Вводные данные'!$D$232,0,IF(ET$1&gt;'Вводные данные'!$E$232,0,'Вводные данные'!$G$232))))</f>
        <v>N</v>
      </c>
      <c r="EU111" s="357" t="str">
        <f>IF(EU$1&gt;'Вводные данные'!$F$7,"N",(IF(EU$1&lt;'Вводные данные'!$D$232,0,IF(EU$1&gt;'Вводные данные'!$E$232,0,'Вводные данные'!$G$232))))</f>
        <v>N</v>
      </c>
      <c r="EV111" s="357" t="str">
        <f>IF(EV$1&gt;'Вводные данные'!$F$7,"N",(IF(EV$1&lt;'Вводные данные'!$D$232,0,IF(EV$1&gt;'Вводные данные'!$E$232,0,'Вводные данные'!$G$232))))</f>
        <v>N</v>
      </c>
      <c r="EW111" s="357" t="str">
        <f>IF(EW$1&gt;'Вводные данные'!$F$7,"N",(IF(EW$1&lt;'Вводные данные'!$D$232,0,IF(EW$1&gt;'Вводные данные'!$E$232,0,'Вводные данные'!$G$232))))</f>
        <v>N</v>
      </c>
    </row>
    <row r="112" spans="2:153" s="361" customFormat="1" ht="15" customHeight="1" x14ac:dyDescent="0.25">
      <c r="B112" s="363" t="str">
        <f>IF('Вводные данные'!B233=0,"",'Вводные данные'!B233)</f>
        <v>Временные расходы 2</v>
      </c>
      <c r="C112" s="357">
        <f t="shared" si="24"/>
        <v>0</v>
      </c>
      <c r="D112" s="357">
        <f>IF(D$1&gt;'Вводные данные'!$F$7,"N",(IF(D$1&lt;'Вводные данные'!$D$233,0,IF(D$1&gt;'Вводные данные'!$E$233,0,'Вводные данные'!$G$233))))</f>
        <v>0</v>
      </c>
      <c r="E112" s="357">
        <f>IF(E$1&gt;'Вводные данные'!$F$7,"N",(IF(E$1&lt;'Вводные данные'!$D$233,0,IF(E$1&gt;'Вводные данные'!$E$233,0,'Вводные данные'!$G$233))))</f>
        <v>0</v>
      </c>
      <c r="F112" s="357">
        <f>IF(F$1&gt;'Вводные данные'!$F$7,"N",(IF(F$1&lt;'Вводные данные'!$D$233,0,IF(F$1&gt;'Вводные данные'!$E$233,0,'Вводные данные'!$G$233))))</f>
        <v>0</v>
      </c>
      <c r="G112" s="357">
        <f>IF(G$1&gt;'Вводные данные'!$F$7,"N",(IF(G$1&lt;'Вводные данные'!$D$233,0,IF(G$1&gt;'Вводные данные'!$E$233,0,'Вводные данные'!$G$233))))</f>
        <v>0</v>
      </c>
      <c r="H112" s="357">
        <f>IF(H$1&gt;'Вводные данные'!$F$7,"N",(IF(H$1&lt;'Вводные данные'!$D$233,0,IF(H$1&gt;'Вводные данные'!$E$233,0,'Вводные данные'!$G$233))))</f>
        <v>0</v>
      </c>
      <c r="I112" s="357">
        <f>IF(I$1&gt;'Вводные данные'!$F$7,"N",(IF(I$1&lt;'Вводные данные'!$D$233,0,IF(I$1&gt;'Вводные данные'!$E$233,0,'Вводные данные'!$G$233))))</f>
        <v>0</v>
      </c>
      <c r="J112" s="357">
        <f>IF(J$1&gt;'Вводные данные'!$F$7,"N",(IF(J$1&lt;'Вводные данные'!$D$233,0,IF(J$1&gt;'Вводные данные'!$E$233,0,'Вводные данные'!$G$233))))</f>
        <v>0</v>
      </c>
      <c r="K112" s="357">
        <f>IF(K$1&gt;'Вводные данные'!$F$7,"N",(IF(K$1&lt;'Вводные данные'!$D$233,0,IF(K$1&gt;'Вводные данные'!$E$233,0,'Вводные данные'!$G$233))))</f>
        <v>0</v>
      </c>
      <c r="L112" s="357">
        <f>IF(L$1&gt;'Вводные данные'!$F$7,"N",(IF(L$1&lt;'Вводные данные'!$D$233,0,IF(L$1&gt;'Вводные данные'!$E$233,0,'Вводные данные'!$G$233))))</f>
        <v>0</v>
      </c>
      <c r="M112" s="357">
        <f>IF(M$1&gt;'Вводные данные'!$F$7,"N",(IF(M$1&lt;'Вводные данные'!$D$233,0,IF(M$1&gt;'Вводные данные'!$E$233,0,'Вводные данные'!$G$233))))</f>
        <v>0</v>
      </c>
      <c r="N112" s="357">
        <f>IF(N$1&gt;'Вводные данные'!$F$7,"N",(IF(N$1&lt;'Вводные данные'!$D$233,0,IF(N$1&gt;'Вводные данные'!$E$233,0,'Вводные данные'!$G$233))))</f>
        <v>0</v>
      </c>
      <c r="O112" s="357">
        <f>IF(O$1&gt;'Вводные данные'!$F$7,"N",(IF(O$1&lt;'Вводные данные'!$D$233,0,IF(O$1&gt;'Вводные данные'!$E$233,0,'Вводные данные'!$G$233))))</f>
        <v>0</v>
      </c>
      <c r="P112" s="357">
        <f>IF(P$1&gt;'Вводные данные'!$F$7,"N",(IF(P$1&lt;'Вводные данные'!$D$233,0,IF(P$1&gt;'Вводные данные'!$E$233,0,'Вводные данные'!$G$233))))</f>
        <v>0</v>
      </c>
      <c r="Q112" s="357">
        <f>IF(Q$1&gt;'Вводные данные'!$F$7,"N",(IF(Q$1&lt;'Вводные данные'!$D$233,0,IF(Q$1&gt;'Вводные данные'!$E$233,0,'Вводные данные'!$G$233))))</f>
        <v>0</v>
      </c>
      <c r="R112" s="357">
        <f>IF(R$1&gt;'Вводные данные'!$F$7,"N",(IF(R$1&lt;'Вводные данные'!$D$233,0,IF(R$1&gt;'Вводные данные'!$E$233,0,'Вводные данные'!$G$233))))</f>
        <v>0</v>
      </c>
      <c r="S112" s="357">
        <f>IF(S$1&gt;'Вводные данные'!$F$7,"N",(IF(S$1&lt;'Вводные данные'!$D$233,0,IF(S$1&gt;'Вводные данные'!$E$233,0,'Вводные данные'!$G$233))))</f>
        <v>0</v>
      </c>
      <c r="T112" s="357">
        <f>IF(T$1&gt;'Вводные данные'!$F$7,"N",(IF(T$1&lt;'Вводные данные'!$D$233,0,IF(T$1&gt;'Вводные данные'!$E$233,0,'Вводные данные'!$G$233))))</f>
        <v>0</v>
      </c>
      <c r="U112" s="357">
        <f>IF(U$1&gt;'Вводные данные'!$F$7,"N",(IF(U$1&lt;'Вводные данные'!$D$233,0,IF(U$1&gt;'Вводные данные'!$E$233,0,'Вводные данные'!$G$233))))</f>
        <v>0</v>
      </c>
      <c r="V112" s="357">
        <f>IF(V$1&gt;'Вводные данные'!$F$7,"N",(IF(V$1&lt;'Вводные данные'!$D$233,0,IF(V$1&gt;'Вводные данные'!$E$233,0,'Вводные данные'!$G$233))))</f>
        <v>0</v>
      </c>
      <c r="W112" s="357">
        <f>IF(W$1&gt;'Вводные данные'!$F$7,"N",(IF(W$1&lt;'Вводные данные'!$D$233,0,IF(W$1&gt;'Вводные данные'!$E$233,0,'Вводные данные'!$G$233))))</f>
        <v>0</v>
      </c>
      <c r="X112" s="357" t="str">
        <f>IF(X$1&gt;'Вводные данные'!$F$7,"N",(IF(X$1&lt;'Вводные данные'!$D$233,0,IF(X$1&gt;'Вводные данные'!$E$233,0,'Вводные данные'!$G$233))))</f>
        <v>N</v>
      </c>
      <c r="Y112" s="357" t="str">
        <f>IF(Y$1&gt;'Вводные данные'!$F$7,"N",(IF(Y$1&lt;'Вводные данные'!$D$233,0,IF(Y$1&gt;'Вводные данные'!$E$233,0,'Вводные данные'!$G$233))))</f>
        <v>N</v>
      </c>
      <c r="Z112" s="357" t="str">
        <f>IF(Z$1&gt;'Вводные данные'!$F$7,"N",(IF(Z$1&lt;'Вводные данные'!$D$233,0,IF(Z$1&gt;'Вводные данные'!$E$233,0,'Вводные данные'!$G$233))))</f>
        <v>N</v>
      </c>
      <c r="AA112" s="357" t="str">
        <f>IF(AA$1&gt;'Вводные данные'!$F$7,"N",(IF(AA$1&lt;'Вводные данные'!$D$233,0,IF(AA$1&gt;'Вводные данные'!$E$233,0,'Вводные данные'!$G$233))))</f>
        <v>N</v>
      </c>
      <c r="AB112" s="357" t="str">
        <f>IF(AB$1&gt;'Вводные данные'!$F$7,"N",(IF(AB$1&lt;'Вводные данные'!$D$233,0,IF(AB$1&gt;'Вводные данные'!$E$233,0,'Вводные данные'!$G$233))))</f>
        <v>N</v>
      </c>
      <c r="AC112" s="357" t="str">
        <f>IF(AC$1&gt;'Вводные данные'!$F$7,"N",(IF(AC$1&lt;'Вводные данные'!$D$233,0,IF(AC$1&gt;'Вводные данные'!$E$233,0,'Вводные данные'!$G$233))))</f>
        <v>N</v>
      </c>
      <c r="AD112" s="357" t="str">
        <f>IF(AD$1&gt;'Вводные данные'!$F$7,"N",(IF(AD$1&lt;'Вводные данные'!$D$233,0,IF(AD$1&gt;'Вводные данные'!$E$233,0,'Вводные данные'!$G$233))))</f>
        <v>N</v>
      </c>
      <c r="AE112" s="357" t="str">
        <f>IF(AE$1&gt;'Вводные данные'!$F$7,"N",(IF(AE$1&lt;'Вводные данные'!$D$233,0,IF(AE$1&gt;'Вводные данные'!$E$233,0,'Вводные данные'!$G$233))))</f>
        <v>N</v>
      </c>
      <c r="AF112" s="357" t="str">
        <f>IF(AF$1&gt;'Вводные данные'!$F$7,"N",(IF(AF$1&lt;'Вводные данные'!$D$233,0,IF(AF$1&gt;'Вводные данные'!$E$233,0,'Вводные данные'!$G$233))))</f>
        <v>N</v>
      </c>
      <c r="AG112" s="357" t="str">
        <f>IF(AG$1&gt;'Вводные данные'!$F$7,"N",(IF(AG$1&lt;'Вводные данные'!$D$233,0,IF(AG$1&gt;'Вводные данные'!$E$233,0,'Вводные данные'!$G$233))))</f>
        <v>N</v>
      </c>
      <c r="AH112" s="357" t="str">
        <f>IF(AH$1&gt;'Вводные данные'!$F$7,"N",(IF(AH$1&lt;'Вводные данные'!$D$233,0,IF(AH$1&gt;'Вводные данные'!$E$233,0,'Вводные данные'!$G$233))))</f>
        <v>N</v>
      </c>
      <c r="AI112" s="357" t="str">
        <f>IF(AI$1&gt;'Вводные данные'!$F$7,"N",(IF(AI$1&lt;'Вводные данные'!$D$233,0,IF(AI$1&gt;'Вводные данные'!$E$233,0,'Вводные данные'!$G$233))))</f>
        <v>N</v>
      </c>
      <c r="AJ112" s="357" t="str">
        <f>IF(AJ$1&gt;'Вводные данные'!$F$7,"N",(IF(AJ$1&lt;'Вводные данные'!$D$233,0,IF(AJ$1&gt;'Вводные данные'!$E$233,0,'Вводные данные'!$G$233))))</f>
        <v>N</v>
      </c>
      <c r="AK112" s="357" t="str">
        <f>IF(AK$1&gt;'Вводные данные'!$F$7,"N",(IF(AK$1&lt;'Вводные данные'!$D$233,0,IF(AK$1&gt;'Вводные данные'!$E$233,0,'Вводные данные'!$G$233))))</f>
        <v>N</v>
      </c>
      <c r="AL112" s="357" t="str">
        <f>IF(AL$1&gt;'Вводные данные'!$F$7,"N",(IF(AL$1&lt;'Вводные данные'!$D$233,0,IF(AL$1&gt;'Вводные данные'!$E$233,0,'Вводные данные'!$G$233))))</f>
        <v>N</v>
      </c>
      <c r="AM112" s="357" t="str">
        <f>IF(AM$1&gt;'Вводные данные'!$F$7,"N",(IF(AM$1&lt;'Вводные данные'!$D$233,0,IF(AM$1&gt;'Вводные данные'!$E$233,0,'Вводные данные'!$G$233))))</f>
        <v>N</v>
      </c>
      <c r="AN112" s="357" t="str">
        <f>IF(AN$1&gt;'Вводные данные'!$F$7,"N",(IF(AN$1&lt;'Вводные данные'!$D$233,0,IF(AN$1&gt;'Вводные данные'!$E$233,0,'Вводные данные'!$G$233))))</f>
        <v>N</v>
      </c>
      <c r="AO112" s="357" t="str">
        <f>IF(AO$1&gt;'Вводные данные'!$F$7,"N",(IF(AO$1&lt;'Вводные данные'!$D$233,0,IF(AO$1&gt;'Вводные данные'!$E$233,0,'Вводные данные'!$G$233))))</f>
        <v>N</v>
      </c>
      <c r="AP112" s="357" t="str">
        <f>IF(AP$1&gt;'Вводные данные'!$F$7,"N",(IF(AP$1&lt;'Вводные данные'!$D$233,0,IF(AP$1&gt;'Вводные данные'!$E$233,0,'Вводные данные'!$G$233))))</f>
        <v>N</v>
      </c>
      <c r="AQ112" s="357" t="str">
        <f>IF(AQ$1&gt;'Вводные данные'!$F$7,"N",(IF(AQ$1&lt;'Вводные данные'!$D$233,0,IF(AQ$1&gt;'Вводные данные'!$E$233,0,'Вводные данные'!$G$233))))</f>
        <v>N</v>
      </c>
      <c r="AR112" s="357" t="str">
        <f>IF(AR$1&gt;'Вводные данные'!$F$7,"N",(IF(AR$1&lt;'Вводные данные'!$D$233,0,IF(AR$1&gt;'Вводные данные'!$E$233,0,'Вводные данные'!$G$233))))</f>
        <v>N</v>
      </c>
      <c r="AS112" s="357" t="str">
        <f>IF(AS$1&gt;'Вводные данные'!$F$7,"N",(IF(AS$1&lt;'Вводные данные'!$D$233,0,IF(AS$1&gt;'Вводные данные'!$E$233,0,'Вводные данные'!$G$233))))</f>
        <v>N</v>
      </c>
      <c r="AT112" s="357" t="str">
        <f>IF(AT$1&gt;'Вводные данные'!$F$7,"N",(IF(AT$1&lt;'Вводные данные'!$D$233,0,IF(AT$1&gt;'Вводные данные'!$E$233,0,'Вводные данные'!$G$233))))</f>
        <v>N</v>
      </c>
      <c r="AU112" s="357" t="str">
        <f>IF(AU$1&gt;'Вводные данные'!$F$7,"N",(IF(AU$1&lt;'Вводные данные'!$D$233,0,IF(AU$1&gt;'Вводные данные'!$E$233,0,'Вводные данные'!$G$233))))</f>
        <v>N</v>
      </c>
      <c r="AV112" s="357" t="str">
        <f>IF(AV$1&gt;'Вводные данные'!$F$7,"N",(IF(AV$1&lt;'Вводные данные'!$D$233,0,IF(AV$1&gt;'Вводные данные'!$E$233,0,'Вводные данные'!$G$233))))</f>
        <v>N</v>
      </c>
      <c r="AW112" s="357" t="str">
        <f>IF(AW$1&gt;'Вводные данные'!$F$7,"N",(IF(AW$1&lt;'Вводные данные'!$D$233,0,IF(AW$1&gt;'Вводные данные'!$E$233,0,'Вводные данные'!$G$233))))</f>
        <v>N</v>
      </c>
      <c r="AX112" s="357" t="str">
        <f>IF(AX$1&gt;'Вводные данные'!$F$7,"N",(IF(AX$1&lt;'Вводные данные'!$D$233,0,IF(AX$1&gt;'Вводные данные'!$E$233,0,'Вводные данные'!$G$233))))</f>
        <v>N</v>
      </c>
      <c r="AY112" s="357" t="str">
        <f>IF(AY$1&gt;'Вводные данные'!$F$7,"N",(IF(AY$1&lt;'Вводные данные'!$D$233,0,IF(AY$1&gt;'Вводные данные'!$E$233,0,'Вводные данные'!$G$233))))</f>
        <v>N</v>
      </c>
      <c r="AZ112" s="357" t="str">
        <f>IF(AZ$1&gt;'Вводные данные'!$F$7,"N",(IF(AZ$1&lt;'Вводные данные'!$D$233,0,IF(AZ$1&gt;'Вводные данные'!$E$233,0,'Вводные данные'!$G$233))))</f>
        <v>N</v>
      </c>
      <c r="BA112" s="357" t="str">
        <f>IF(BA$1&gt;'Вводные данные'!$F$7,"N",(IF(BA$1&lt;'Вводные данные'!$D$233,0,IF(BA$1&gt;'Вводные данные'!$E$233,0,'Вводные данные'!$G$233))))</f>
        <v>N</v>
      </c>
      <c r="BB112" s="357" t="str">
        <f>IF(BB$1&gt;'Вводные данные'!$F$7,"N",(IF(BB$1&lt;'Вводные данные'!$D$233,0,IF(BB$1&gt;'Вводные данные'!$E$233,0,'Вводные данные'!$G$233))))</f>
        <v>N</v>
      </c>
      <c r="BC112" s="357" t="str">
        <f>IF(BC$1&gt;'Вводные данные'!$F$7,"N",(IF(BC$1&lt;'Вводные данные'!$D$233,0,IF(BC$1&gt;'Вводные данные'!$E$233,0,'Вводные данные'!$G$233))))</f>
        <v>N</v>
      </c>
      <c r="BD112" s="357" t="str">
        <f>IF(BD$1&gt;'Вводные данные'!$F$7,"N",(IF(BD$1&lt;'Вводные данные'!$D$233,0,IF(BD$1&gt;'Вводные данные'!$E$233,0,'Вводные данные'!$G$233))))</f>
        <v>N</v>
      </c>
      <c r="BE112" s="357" t="str">
        <f>IF(BE$1&gt;'Вводные данные'!$F$7,"N",(IF(BE$1&lt;'Вводные данные'!$D$233,0,IF(BE$1&gt;'Вводные данные'!$E$233,0,'Вводные данные'!$G$233))))</f>
        <v>N</v>
      </c>
      <c r="BF112" s="357" t="str">
        <f>IF(BF$1&gt;'Вводные данные'!$F$7,"N",(IF(BF$1&lt;'Вводные данные'!$D$233,0,IF(BF$1&gt;'Вводные данные'!$E$233,0,'Вводные данные'!$G$233))))</f>
        <v>N</v>
      </c>
      <c r="BG112" s="357" t="str">
        <f>IF(BG$1&gt;'Вводные данные'!$F$7,"N",(IF(BG$1&lt;'Вводные данные'!$D$233,0,IF(BG$1&gt;'Вводные данные'!$E$233,0,'Вводные данные'!$G$233))))</f>
        <v>N</v>
      </c>
      <c r="BH112" s="357" t="str">
        <f>IF(BH$1&gt;'Вводные данные'!$F$7,"N",(IF(BH$1&lt;'Вводные данные'!$D$233,0,IF(BH$1&gt;'Вводные данные'!$E$233,0,'Вводные данные'!$G$233))))</f>
        <v>N</v>
      </c>
      <c r="BI112" s="357" t="str">
        <f>IF(BI$1&gt;'Вводные данные'!$F$7,"N",(IF(BI$1&lt;'Вводные данные'!$D$233,0,IF(BI$1&gt;'Вводные данные'!$E$233,0,'Вводные данные'!$G$233))))</f>
        <v>N</v>
      </c>
      <c r="BJ112" s="357" t="str">
        <f>IF(BJ$1&gt;'Вводные данные'!$F$7,"N",(IF(BJ$1&lt;'Вводные данные'!$D$233,0,IF(BJ$1&gt;'Вводные данные'!$E$233,0,'Вводные данные'!$G$233))))</f>
        <v>N</v>
      </c>
      <c r="BK112" s="357" t="str">
        <f>IF(BK$1&gt;'Вводные данные'!$F$7,"N",(IF(BK$1&lt;'Вводные данные'!$D$233,0,IF(BK$1&gt;'Вводные данные'!$E$233,0,'Вводные данные'!$G$233))))</f>
        <v>N</v>
      </c>
      <c r="BL112" s="357" t="str">
        <f>IF(BL$1&gt;'Вводные данные'!$F$7,"N",(IF(BL$1&lt;'Вводные данные'!$D$233,0,IF(BL$1&gt;'Вводные данные'!$E$233,0,'Вводные данные'!$G$233))))</f>
        <v>N</v>
      </c>
      <c r="BM112" s="357" t="str">
        <f>IF(BM$1&gt;'Вводные данные'!$F$7,"N",(IF(BM$1&lt;'Вводные данные'!$D$233,0,IF(BM$1&gt;'Вводные данные'!$E$233,0,'Вводные данные'!$G$233))))</f>
        <v>N</v>
      </c>
      <c r="BN112" s="357" t="str">
        <f>IF(BN$1&gt;'Вводные данные'!$F$7,"N",(IF(BN$1&lt;'Вводные данные'!$D$233,0,IF(BN$1&gt;'Вводные данные'!$E$233,0,'Вводные данные'!$G$233))))</f>
        <v>N</v>
      </c>
      <c r="BO112" s="357" t="str">
        <f>IF(BO$1&gt;'Вводные данные'!$F$7,"N",(IF(BO$1&lt;'Вводные данные'!$D$233,0,IF(BO$1&gt;'Вводные данные'!$E$233,0,'Вводные данные'!$G$233))))</f>
        <v>N</v>
      </c>
      <c r="BP112" s="357" t="str">
        <f>IF(BP$1&gt;'Вводные данные'!$F$7,"N",(IF(BP$1&lt;'Вводные данные'!$D$233,0,IF(BP$1&gt;'Вводные данные'!$E$233,0,'Вводные данные'!$G$233))))</f>
        <v>N</v>
      </c>
      <c r="BQ112" s="357" t="str">
        <f>IF(BQ$1&gt;'Вводные данные'!$F$7,"N",(IF(BQ$1&lt;'Вводные данные'!$D$233,0,IF(BQ$1&gt;'Вводные данные'!$E$233,0,'Вводные данные'!$G$233))))</f>
        <v>N</v>
      </c>
      <c r="BR112" s="357" t="str">
        <f>IF(BR$1&gt;'Вводные данные'!$F$7,"N",(IF(BR$1&lt;'Вводные данные'!$D$233,0,IF(BR$1&gt;'Вводные данные'!$E$233,0,'Вводные данные'!$G$233))))</f>
        <v>N</v>
      </c>
      <c r="BS112" s="357" t="str">
        <f>IF(BS$1&gt;'Вводные данные'!$F$7,"N",(IF(BS$1&lt;'Вводные данные'!$D$233,0,IF(BS$1&gt;'Вводные данные'!$E$233,0,'Вводные данные'!$G$233))))</f>
        <v>N</v>
      </c>
      <c r="BT112" s="357" t="str">
        <f>IF(BT$1&gt;'Вводные данные'!$F$7,"N",(IF(BT$1&lt;'Вводные данные'!$D$233,0,IF(BT$1&gt;'Вводные данные'!$E$233,0,'Вводные данные'!$G$233))))</f>
        <v>N</v>
      </c>
      <c r="BU112" s="357" t="str">
        <f>IF(BU$1&gt;'Вводные данные'!$F$7,"N",(IF(BU$1&lt;'Вводные данные'!$D$233,0,IF(BU$1&gt;'Вводные данные'!$E$233,0,'Вводные данные'!$G$233))))</f>
        <v>N</v>
      </c>
      <c r="BV112" s="357" t="str">
        <f>IF(BV$1&gt;'Вводные данные'!$F$7,"N",(IF(BV$1&lt;'Вводные данные'!$D$233,0,IF(BV$1&gt;'Вводные данные'!$E$233,0,'Вводные данные'!$G$233))))</f>
        <v>N</v>
      </c>
      <c r="BW112" s="357" t="str">
        <f>IF(BW$1&gt;'Вводные данные'!$F$7,"N",(IF(BW$1&lt;'Вводные данные'!$D$233,0,IF(BW$1&gt;'Вводные данные'!$E$233,0,'Вводные данные'!$G$233))))</f>
        <v>N</v>
      </c>
      <c r="BX112" s="357" t="str">
        <f>IF(BX$1&gt;'Вводные данные'!$F$7,"N",(IF(BX$1&lt;'Вводные данные'!$D$233,0,IF(BX$1&gt;'Вводные данные'!$E$233,0,'Вводные данные'!$G$233))))</f>
        <v>N</v>
      </c>
      <c r="BY112" s="357" t="str">
        <f>IF(BY$1&gt;'Вводные данные'!$F$7,"N",(IF(BY$1&lt;'Вводные данные'!$D$233,0,IF(BY$1&gt;'Вводные данные'!$E$233,0,'Вводные данные'!$G$233))))</f>
        <v>N</v>
      </c>
      <c r="BZ112" s="357" t="str">
        <f>IF(BZ$1&gt;'Вводные данные'!$F$7,"N",(IF(BZ$1&lt;'Вводные данные'!$D$233,0,IF(BZ$1&gt;'Вводные данные'!$E$233,0,'Вводные данные'!$G$233))))</f>
        <v>N</v>
      </c>
      <c r="CA112" s="357" t="str">
        <f>IF(CA$1&gt;'Вводные данные'!$F$7,"N",(IF(CA$1&lt;'Вводные данные'!$D$233,0,IF(CA$1&gt;'Вводные данные'!$E$233,0,'Вводные данные'!$G$233))))</f>
        <v>N</v>
      </c>
      <c r="CB112" s="357" t="str">
        <f>IF(CB$1&gt;'Вводные данные'!$F$7,"N",(IF(CB$1&lt;'Вводные данные'!$D$233,0,IF(CB$1&gt;'Вводные данные'!$E$233,0,'Вводные данные'!$G$233))))</f>
        <v>N</v>
      </c>
      <c r="CC112" s="357" t="str">
        <f>IF(CC$1&gt;'Вводные данные'!$F$7,"N",(IF(CC$1&lt;'Вводные данные'!$D$233,0,IF(CC$1&gt;'Вводные данные'!$E$233,0,'Вводные данные'!$G$233))))</f>
        <v>N</v>
      </c>
      <c r="CD112" s="357" t="str">
        <f>IF(CD$1&gt;'Вводные данные'!$F$7,"N",(IF(CD$1&lt;'Вводные данные'!$D$233,0,IF(CD$1&gt;'Вводные данные'!$E$233,0,'Вводные данные'!$G$233))))</f>
        <v>N</v>
      </c>
      <c r="CE112" s="357" t="str">
        <f>IF(CE$1&gt;'Вводные данные'!$F$7,"N",(IF(CE$1&lt;'Вводные данные'!$D$233,0,IF(CE$1&gt;'Вводные данные'!$E$233,0,'Вводные данные'!$G$233))))</f>
        <v>N</v>
      </c>
      <c r="CF112" s="357" t="str">
        <f>IF(CF$1&gt;'Вводные данные'!$F$7,"N",(IF(CF$1&lt;'Вводные данные'!$D$233,0,IF(CF$1&gt;'Вводные данные'!$E$233,0,'Вводные данные'!$G$233))))</f>
        <v>N</v>
      </c>
      <c r="CG112" s="357" t="str">
        <f>IF(CG$1&gt;'Вводные данные'!$F$7,"N",(IF(CG$1&lt;'Вводные данные'!$D$233,0,IF(CG$1&gt;'Вводные данные'!$E$233,0,'Вводные данные'!$G$233))))</f>
        <v>N</v>
      </c>
      <c r="CH112" s="357" t="str">
        <f>IF(CH$1&gt;'Вводные данные'!$F$7,"N",(IF(CH$1&lt;'Вводные данные'!$D$233,0,IF(CH$1&gt;'Вводные данные'!$E$233,0,'Вводные данные'!$G$233))))</f>
        <v>N</v>
      </c>
      <c r="CI112" s="357" t="str">
        <f>IF(CI$1&gt;'Вводные данные'!$F$7,"N",(IF(CI$1&lt;'Вводные данные'!$D$233,0,IF(CI$1&gt;'Вводные данные'!$E$233,0,'Вводные данные'!$G$233))))</f>
        <v>N</v>
      </c>
      <c r="CJ112" s="357" t="str">
        <f>IF(CJ$1&gt;'Вводные данные'!$F$7,"N",(IF(CJ$1&lt;'Вводные данные'!$D$233,0,IF(CJ$1&gt;'Вводные данные'!$E$233,0,'Вводные данные'!$G$233))))</f>
        <v>N</v>
      </c>
      <c r="CK112" s="357" t="str">
        <f>IF(CK$1&gt;'Вводные данные'!$F$7,"N",(IF(CK$1&lt;'Вводные данные'!$D$233,0,IF(CK$1&gt;'Вводные данные'!$E$233,0,'Вводные данные'!$G$233))))</f>
        <v>N</v>
      </c>
      <c r="CL112" s="357" t="str">
        <f>IF(CL$1&gt;'Вводные данные'!$F$7,"N",(IF(CL$1&lt;'Вводные данные'!$D$233,0,IF(CL$1&gt;'Вводные данные'!$E$233,0,'Вводные данные'!$G$233))))</f>
        <v>N</v>
      </c>
      <c r="CM112" s="357" t="str">
        <f>IF(CM$1&gt;'Вводные данные'!$F$7,"N",(IF(CM$1&lt;'Вводные данные'!$D$233,0,IF(CM$1&gt;'Вводные данные'!$E$233,0,'Вводные данные'!$G$233))))</f>
        <v>N</v>
      </c>
      <c r="CN112" s="357" t="str">
        <f>IF(CN$1&gt;'Вводные данные'!$F$7,"N",(IF(CN$1&lt;'Вводные данные'!$D$233,0,IF(CN$1&gt;'Вводные данные'!$E$233,0,'Вводные данные'!$G$233))))</f>
        <v>N</v>
      </c>
      <c r="CO112" s="357" t="str">
        <f>IF(CO$1&gt;'Вводные данные'!$F$7,"N",(IF(CO$1&lt;'Вводные данные'!$D$233,0,IF(CO$1&gt;'Вводные данные'!$E$233,0,'Вводные данные'!$G$233))))</f>
        <v>N</v>
      </c>
      <c r="CP112" s="357" t="str">
        <f>IF(CP$1&gt;'Вводные данные'!$F$7,"N",(IF(CP$1&lt;'Вводные данные'!$D$233,0,IF(CP$1&gt;'Вводные данные'!$E$233,0,'Вводные данные'!$G$233))))</f>
        <v>N</v>
      </c>
      <c r="CQ112" s="357" t="str">
        <f>IF(CQ$1&gt;'Вводные данные'!$F$7,"N",(IF(CQ$1&lt;'Вводные данные'!$D$233,0,IF(CQ$1&gt;'Вводные данные'!$E$233,0,'Вводные данные'!$G$233))))</f>
        <v>N</v>
      </c>
      <c r="CR112" s="357" t="str">
        <f>IF(CR$1&gt;'Вводные данные'!$F$7,"N",(IF(CR$1&lt;'Вводные данные'!$D$233,0,IF(CR$1&gt;'Вводные данные'!$E$233,0,'Вводные данные'!$G$233))))</f>
        <v>N</v>
      </c>
      <c r="CS112" s="357" t="str">
        <f>IF(CS$1&gt;'Вводные данные'!$F$7,"N",(IF(CS$1&lt;'Вводные данные'!$D$233,0,IF(CS$1&gt;'Вводные данные'!$E$233,0,'Вводные данные'!$G$233))))</f>
        <v>N</v>
      </c>
      <c r="CT112" s="357" t="str">
        <f>IF(CT$1&gt;'Вводные данные'!$F$7,"N",(IF(CT$1&lt;'Вводные данные'!$D$233,0,IF(CT$1&gt;'Вводные данные'!$E$233,0,'Вводные данные'!$G$233))))</f>
        <v>N</v>
      </c>
      <c r="CU112" s="357" t="str">
        <f>IF(CU$1&gt;'Вводные данные'!$F$7,"N",(IF(CU$1&lt;'Вводные данные'!$D$233,0,IF(CU$1&gt;'Вводные данные'!$E$233,0,'Вводные данные'!$G$233))))</f>
        <v>N</v>
      </c>
      <c r="CV112" s="357" t="str">
        <f>IF(CV$1&gt;'Вводные данные'!$F$7,"N",(IF(CV$1&lt;'Вводные данные'!$D$233,0,IF(CV$1&gt;'Вводные данные'!$E$233,0,'Вводные данные'!$G$233))))</f>
        <v>N</v>
      </c>
      <c r="CW112" s="357" t="str">
        <f>IF(CW$1&gt;'Вводные данные'!$F$7,"N",(IF(CW$1&lt;'Вводные данные'!$D$233,0,IF(CW$1&gt;'Вводные данные'!$E$233,0,'Вводные данные'!$G$233))))</f>
        <v>N</v>
      </c>
      <c r="CX112" s="357" t="str">
        <f>IF(CX$1&gt;'Вводные данные'!$F$7,"N",(IF(CX$1&lt;'Вводные данные'!$D$233,0,IF(CX$1&gt;'Вводные данные'!$E$233,0,'Вводные данные'!$G$233))))</f>
        <v>N</v>
      </c>
      <c r="CY112" s="357" t="str">
        <f>IF(CY$1&gt;'Вводные данные'!$F$7,"N",(IF(CY$1&lt;'Вводные данные'!$D$233,0,IF(CY$1&gt;'Вводные данные'!$E$233,0,'Вводные данные'!$G$233))))</f>
        <v>N</v>
      </c>
      <c r="CZ112" s="357" t="str">
        <f>IF(CZ$1&gt;'Вводные данные'!$F$7,"N",(IF(CZ$1&lt;'Вводные данные'!$D$233,0,IF(CZ$1&gt;'Вводные данные'!$E$233,0,'Вводные данные'!$G$233))))</f>
        <v>N</v>
      </c>
      <c r="DA112" s="357" t="str">
        <f>IF(DA$1&gt;'Вводные данные'!$F$7,"N",(IF(DA$1&lt;'Вводные данные'!$D$233,0,IF(DA$1&gt;'Вводные данные'!$E$233,0,'Вводные данные'!$G$233))))</f>
        <v>N</v>
      </c>
      <c r="DB112" s="357" t="str">
        <f>IF(DB$1&gt;'Вводные данные'!$F$7,"N",(IF(DB$1&lt;'Вводные данные'!$D$233,0,IF(DB$1&gt;'Вводные данные'!$E$233,0,'Вводные данные'!$G$233))))</f>
        <v>N</v>
      </c>
      <c r="DC112" s="357" t="str">
        <f>IF(DC$1&gt;'Вводные данные'!$F$7,"N",(IF(DC$1&lt;'Вводные данные'!$D$233,0,IF(DC$1&gt;'Вводные данные'!$E$233,0,'Вводные данные'!$G$233))))</f>
        <v>N</v>
      </c>
      <c r="DD112" s="357" t="str">
        <f>IF(DD$1&gt;'Вводные данные'!$F$7,"N",(IF(DD$1&lt;'Вводные данные'!$D$233,0,IF(DD$1&gt;'Вводные данные'!$E$233,0,'Вводные данные'!$G$233))))</f>
        <v>N</v>
      </c>
      <c r="DE112" s="357" t="str">
        <f>IF(DE$1&gt;'Вводные данные'!$F$7,"N",(IF(DE$1&lt;'Вводные данные'!$D$233,0,IF(DE$1&gt;'Вводные данные'!$E$233,0,'Вводные данные'!$G$233))))</f>
        <v>N</v>
      </c>
      <c r="DF112" s="357" t="str">
        <f>IF(DF$1&gt;'Вводные данные'!$F$7,"N",(IF(DF$1&lt;'Вводные данные'!$D$233,0,IF(DF$1&gt;'Вводные данные'!$E$233,0,'Вводные данные'!$G$233))))</f>
        <v>N</v>
      </c>
      <c r="DG112" s="357" t="str">
        <f>IF(DG$1&gt;'Вводные данные'!$F$7,"N",(IF(DG$1&lt;'Вводные данные'!$D$233,0,IF(DG$1&gt;'Вводные данные'!$E$233,0,'Вводные данные'!$G$233))))</f>
        <v>N</v>
      </c>
      <c r="DH112" s="357" t="str">
        <f>IF(DH$1&gt;'Вводные данные'!$F$7,"N",(IF(DH$1&lt;'Вводные данные'!$D$233,0,IF(DH$1&gt;'Вводные данные'!$E$233,0,'Вводные данные'!$G$233))))</f>
        <v>N</v>
      </c>
      <c r="DI112" s="357" t="str">
        <f>IF(DI$1&gt;'Вводные данные'!$F$7,"N",(IF(DI$1&lt;'Вводные данные'!$D$233,0,IF(DI$1&gt;'Вводные данные'!$E$233,0,'Вводные данные'!$G$233))))</f>
        <v>N</v>
      </c>
      <c r="DJ112" s="357" t="str">
        <f>IF(DJ$1&gt;'Вводные данные'!$F$7,"N",(IF(DJ$1&lt;'Вводные данные'!$D$233,0,IF(DJ$1&gt;'Вводные данные'!$E$233,0,'Вводные данные'!$G$233))))</f>
        <v>N</v>
      </c>
      <c r="DK112" s="357" t="str">
        <f>IF(DK$1&gt;'Вводные данные'!$F$7,"N",(IF(DK$1&lt;'Вводные данные'!$D$233,0,IF(DK$1&gt;'Вводные данные'!$E$233,0,'Вводные данные'!$G$233))))</f>
        <v>N</v>
      </c>
      <c r="DL112" s="357" t="str">
        <f>IF(DL$1&gt;'Вводные данные'!$F$7,"N",(IF(DL$1&lt;'Вводные данные'!$D$233,0,IF(DL$1&gt;'Вводные данные'!$E$233,0,'Вводные данные'!$G$233))))</f>
        <v>N</v>
      </c>
      <c r="DM112" s="357" t="str">
        <f>IF(DM$1&gt;'Вводные данные'!$F$7,"N",(IF(DM$1&lt;'Вводные данные'!$D$233,0,IF(DM$1&gt;'Вводные данные'!$E$233,0,'Вводные данные'!$G$233))))</f>
        <v>N</v>
      </c>
      <c r="DN112" s="357" t="str">
        <f>IF(DN$1&gt;'Вводные данные'!$F$7,"N",(IF(DN$1&lt;'Вводные данные'!$D$233,0,IF(DN$1&gt;'Вводные данные'!$E$233,0,'Вводные данные'!$G$233))))</f>
        <v>N</v>
      </c>
      <c r="DO112" s="357" t="str">
        <f>IF(DO$1&gt;'Вводные данные'!$F$7,"N",(IF(DO$1&lt;'Вводные данные'!$D$233,0,IF(DO$1&gt;'Вводные данные'!$E$233,0,'Вводные данные'!$G$233))))</f>
        <v>N</v>
      </c>
      <c r="DP112" s="357" t="str">
        <f>IF(DP$1&gt;'Вводные данные'!$F$7,"N",(IF(DP$1&lt;'Вводные данные'!$D$233,0,IF(DP$1&gt;'Вводные данные'!$E$233,0,'Вводные данные'!$G$233))))</f>
        <v>N</v>
      </c>
      <c r="DQ112" s="357" t="str">
        <f>IF(DQ$1&gt;'Вводные данные'!$F$7,"N",(IF(DQ$1&lt;'Вводные данные'!$D$233,0,IF(DQ$1&gt;'Вводные данные'!$E$233,0,'Вводные данные'!$G$233))))</f>
        <v>N</v>
      </c>
      <c r="DR112" s="357" t="str">
        <f>IF(DR$1&gt;'Вводные данные'!$F$7,"N",(IF(DR$1&lt;'Вводные данные'!$D$233,0,IF(DR$1&gt;'Вводные данные'!$E$233,0,'Вводные данные'!$G$233))))</f>
        <v>N</v>
      </c>
      <c r="DS112" s="357" t="str">
        <f>IF(DS$1&gt;'Вводные данные'!$F$7,"N",(IF(DS$1&lt;'Вводные данные'!$D$233,0,IF(DS$1&gt;'Вводные данные'!$E$233,0,'Вводные данные'!$G$233))))</f>
        <v>N</v>
      </c>
      <c r="DT112" s="357" t="str">
        <f>IF(DT$1&gt;'Вводные данные'!$F$7,"N",(IF(DT$1&lt;'Вводные данные'!$D$233,0,IF(DT$1&gt;'Вводные данные'!$E$233,0,'Вводные данные'!$G$233))))</f>
        <v>N</v>
      </c>
      <c r="DU112" s="357" t="str">
        <f>IF(DU$1&gt;'Вводные данные'!$F$7,"N",(IF(DU$1&lt;'Вводные данные'!$D$233,0,IF(DU$1&gt;'Вводные данные'!$E$233,0,'Вводные данные'!$G$233))))</f>
        <v>N</v>
      </c>
      <c r="DV112" s="357" t="str">
        <f>IF(DV$1&gt;'Вводные данные'!$F$7,"N",(IF(DV$1&lt;'Вводные данные'!$D$233,0,IF(DV$1&gt;'Вводные данные'!$E$233,0,'Вводные данные'!$G$233))))</f>
        <v>N</v>
      </c>
      <c r="DW112" s="357" t="str">
        <f>IF(DW$1&gt;'Вводные данные'!$F$7,"N",(IF(DW$1&lt;'Вводные данные'!$D$233,0,IF(DW$1&gt;'Вводные данные'!$E$233,0,'Вводные данные'!$G$233))))</f>
        <v>N</v>
      </c>
      <c r="DX112" s="357" t="str">
        <f>IF(DX$1&gt;'Вводные данные'!$F$7,"N",(IF(DX$1&lt;'Вводные данные'!$D$233,0,IF(DX$1&gt;'Вводные данные'!$E$233,0,'Вводные данные'!$G$233))))</f>
        <v>N</v>
      </c>
      <c r="DY112" s="357" t="str">
        <f>IF(DY$1&gt;'Вводные данные'!$F$7,"N",(IF(DY$1&lt;'Вводные данные'!$D$233,0,IF(DY$1&gt;'Вводные данные'!$E$233,0,'Вводные данные'!$G$233))))</f>
        <v>N</v>
      </c>
      <c r="DZ112" s="357" t="str">
        <f>IF(DZ$1&gt;'Вводные данные'!$F$7,"N",(IF(DZ$1&lt;'Вводные данные'!$D$233,0,IF(DZ$1&gt;'Вводные данные'!$E$233,0,'Вводные данные'!$G$233))))</f>
        <v>N</v>
      </c>
      <c r="EA112" s="357" t="str">
        <f>IF(EA$1&gt;'Вводные данные'!$F$7,"N",(IF(EA$1&lt;'Вводные данные'!$D$233,0,IF(EA$1&gt;'Вводные данные'!$E$233,0,'Вводные данные'!$G$233))))</f>
        <v>N</v>
      </c>
      <c r="EB112" s="357" t="str">
        <f>IF(EB$1&gt;'Вводные данные'!$F$7,"N",(IF(EB$1&lt;'Вводные данные'!$D$233,0,IF(EB$1&gt;'Вводные данные'!$E$233,0,'Вводные данные'!$G$233))))</f>
        <v>N</v>
      </c>
      <c r="EC112" s="357" t="str">
        <f>IF(EC$1&gt;'Вводные данные'!$F$7,"N",(IF(EC$1&lt;'Вводные данные'!$D$233,0,IF(EC$1&gt;'Вводные данные'!$E$233,0,'Вводные данные'!$G$233))))</f>
        <v>N</v>
      </c>
      <c r="ED112" s="357" t="str">
        <f>IF(ED$1&gt;'Вводные данные'!$F$7,"N",(IF(ED$1&lt;'Вводные данные'!$D$233,0,IF(ED$1&gt;'Вводные данные'!$E$233,0,'Вводные данные'!$G$233))))</f>
        <v>N</v>
      </c>
      <c r="EE112" s="357" t="str">
        <f>IF(EE$1&gt;'Вводные данные'!$F$7,"N",(IF(EE$1&lt;'Вводные данные'!$D$233,0,IF(EE$1&gt;'Вводные данные'!$E$233,0,'Вводные данные'!$G$233))))</f>
        <v>N</v>
      </c>
      <c r="EF112" s="357" t="str">
        <f>IF(EF$1&gt;'Вводные данные'!$F$7,"N",(IF(EF$1&lt;'Вводные данные'!$D$233,0,IF(EF$1&gt;'Вводные данные'!$E$233,0,'Вводные данные'!$G$233))))</f>
        <v>N</v>
      </c>
      <c r="EG112" s="357" t="str">
        <f>IF(EG$1&gt;'Вводные данные'!$F$7,"N",(IF(EG$1&lt;'Вводные данные'!$D$233,0,IF(EG$1&gt;'Вводные данные'!$E$233,0,'Вводные данные'!$G$233))))</f>
        <v>N</v>
      </c>
      <c r="EH112" s="357" t="str">
        <f>IF(EH$1&gt;'Вводные данные'!$F$7,"N",(IF(EH$1&lt;'Вводные данные'!$D$233,0,IF(EH$1&gt;'Вводные данные'!$E$233,0,'Вводные данные'!$G$233))))</f>
        <v>N</v>
      </c>
      <c r="EI112" s="357" t="str">
        <f>IF(EI$1&gt;'Вводные данные'!$F$7,"N",(IF(EI$1&lt;'Вводные данные'!$D$233,0,IF(EI$1&gt;'Вводные данные'!$E$233,0,'Вводные данные'!$G$233))))</f>
        <v>N</v>
      </c>
      <c r="EJ112" s="357" t="str">
        <f>IF(EJ$1&gt;'Вводные данные'!$F$7,"N",(IF(EJ$1&lt;'Вводные данные'!$D$233,0,IF(EJ$1&gt;'Вводные данные'!$E$233,0,'Вводные данные'!$G$233))))</f>
        <v>N</v>
      </c>
      <c r="EK112" s="357" t="str">
        <f>IF(EK$1&gt;'Вводные данные'!$F$7,"N",(IF(EK$1&lt;'Вводные данные'!$D$233,0,IF(EK$1&gt;'Вводные данные'!$E$233,0,'Вводные данные'!$G$233))))</f>
        <v>N</v>
      </c>
      <c r="EL112" s="357" t="str">
        <f>IF(EL$1&gt;'Вводные данные'!$F$7,"N",(IF(EL$1&lt;'Вводные данные'!$D$233,0,IF(EL$1&gt;'Вводные данные'!$E$233,0,'Вводные данные'!$G$233))))</f>
        <v>N</v>
      </c>
      <c r="EM112" s="357" t="str">
        <f>IF(EM$1&gt;'Вводные данные'!$F$7,"N",(IF(EM$1&lt;'Вводные данные'!$D$233,0,IF(EM$1&gt;'Вводные данные'!$E$233,0,'Вводные данные'!$G$233))))</f>
        <v>N</v>
      </c>
      <c r="EN112" s="357" t="str">
        <f>IF(EN$1&gt;'Вводные данные'!$F$7,"N",(IF(EN$1&lt;'Вводные данные'!$D$233,0,IF(EN$1&gt;'Вводные данные'!$E$233,0,'Вводные данные'!$G$233))))</f>
        <v>N</v>
      </c>
      <c r="EO112" s="357" t="str">
        <f>IF(EO$1&gt;'Вводные данные'!$F$7,"N",(IF(EO$1&lt;'Вводные данные'!$D$233,0,IF(EO$1&gt;'Вводные данные'!$E$233,0,'Вводные данные'!$G$233))))</f>
        <v>N</v>
      </c>
      <c r="EP112" s="357" t="str">
        <f>IF(EP$1&gt;'Вводные данные'!$F$7,"N",(IF(EP$1&lt;'Вводные данные'!$D$233,0,IF(EP$1&gt;'Вводные данные'!$E$233,0,'Вводные данные'!$G$233))))</f>
        <v>N</v>
      </c>
      <c r="EQ112" s="357" t="str">
        <f>IF(EQ$1&gt;'Вводные данные'!$F$7,"N",(IF(EQ$1&lt;'Вводные данные'!$D$233,0,IF(EQ$1&gt;'Вводные данные'!$E$233,0,'Вводные данные'!$G$233))))</f>
        <v>N</v>
      </c>
      <c r="ER112" s="357" t="str">
        <f>IF(ER$1&gt;'Вводные данные'!$F$7,"N",(IF(ER$1&lt;'Вводные данные'!$D$233,0,IF(ER$1&gt;'Вводные данные'!$E$233,0,'Вводные данные'!$G$233))))</f>
        <v>N</v>
      </c>
      <c r="ES112" s="357" t="str">
        <f>IF(ES$1&gt;'Вводные данные'!$F$7,"N",(IF(ES$1&lt;'Вводные данные'!$D$233,0,IF(ES$1&gt;'Вводные данные'!$E$233,0,'Вводные данные'!$G$233))))</f>
        <v>N</v>
      </c>
      <c r="ET112" s="357" t="str">
        <f>IF(ET$1&gt;'Вводные данные'!$F$7,"N",(IF(ET$1&lt;'Вводные данные'!$D$233,0,IF(ET$1&gt;'Вводные данные'!$E$233,0,'Вводные данные'!$G$233))))</f>
        <v>N</v>
      </c>
      <c r="EU112" s="357" t="str">
        <f>IF(EU$1&gt;'Вводные данные'!$F$7,"N",(IF(EU$1&lt;'Вводные данные'!$D$233,0,IF(EU$1&gt;'Вводные данные'!$E$233,0,'Вводные данные'!$G$233))))</f>
        <v>N</v>
      </c>
      <c r="EV112" s="357" t="str">
        <f>IF(EV$1&gt;'Вводные данные'!$F$7,"N",(IF(EV$1&lt;'Вводные данные'!$D$233,0,IF(EV$1&gt;'Вводные данные'!$E$233,0,'Вводные данные'!$G$233))))</f>
        <v>N</v>
      </c>
      <c r="EW112" s="357" t="str">
        <f>IF(EW$1&gt;'Вводные данные'!$F$7,"N",(IF(EW$1&lt;'Вводные данные'!$D$233,0,IF(EW$1&gt;'Вводные данные'!$E$233,0,'Вводные данные'!$G$233))))</f>
        <v>N</v>
      </c>
    </row>
    <row r="113" spans="2:153" s="361" customFormat="1" ht="15" customHeight="1" x14ac:dyDescent="0.25">
      <c r="B113" s="363" t="str">
        <f>IF('Вводные данные'!B234=0,"",'Вводные данные'!B234)</f>
        <v>Временные расходы 3</v>
      </c>
      <c r="C113" s="357">
        <f t="shared" si="24"/>
        <v>0</v>
      </c>
      <c r="D113" s="357">
        <f>IF(D$1&gt;'Вводные данные'!$F$7,"N",(IF(D$1&lt;'Вводные данные'!$D$234,0,IF(D$1&gt;'Вводные данные'!$E$234,0,'Вводные данные'!$G$234))))</f>
        <v>0</v>
      </c>
      <c r="E113" s="357">
        <f>IF(E$1&gt;'Вводные данные'!$F$7,"N",(IF(E$1&lt;'Вводные данные'!$D$234,0,IF(E$1&gt;'Вводные данные'!$E$234,0,'Вводные данные'!$G$234))))</f>
        <v>0</v>
      </c>
      <c r="F113" s="357">
        <f>IF(F$1&gt;'Вводные данные'!$F$7,"N",(IF(F$1&lt;'Вводные данные'!$D$234,0,IF(F$1&gt;'Вводные данные'!$E$234,0,'Вводные данные'!$G$234))))</f>
        <v>0</v>
      </c>
      <c r="G113" s="357">
        <f>IF(G$1&gt;'Вводные данные'!$F$7,"N",(IF(G$1&lt;'Вводные данные'!$D$234,0,IF(G$1&gt;'Вводные данные'!$E$234,0,'Вводные данные'!$G$234))))</f>
        <v>0</v>
      </c>
      <c r="H113" s="357">
        <f>IF(H$1&gt;'Вводные данные'!$F$7,"N",(IF(H$1&lt;'Вводные данные'!$D$234,0,IF(H$1&gt;'Вводные данные'!$E$234,0,'Вводные данные'!$G$234))))</f>
        <v>0</v>
      </c>
      <c r="I113" s="357">
        <f>IF(I$1&gt;'Вводные данные'!$F$7,"N",(IF(I$1&lt;'Вводные данные'!$D$234,0,IF(I$1&gt;'Вводные данные'!$E$234,0,'Вводные данные'!$G$234))))</f>
        <v>0</v>
      </c>
      <c r="J113" s="357">
        <f>IF(J$1&gt;'Вводные данные'!$F$7,"N",(IF(J$1&lt;'Вводные данные'!$D$234,0,IF(J$1&gt;'Вводные данные'!$E$234,0,'Вводные данные'!$G$234))))</f>
        <v>0</v>
      </c>
      <c r="K113" s="357">
        <f>IF(K$1&gt;'Вводные данные'!$F$7,"N",(IF(K$1&lt;'Вводные данные'!$D$234,0,IF(K$1&gt;'Вводные данные'!$E$234,0,'Вводные данные'!$G$234))))</f>
        <v>0</v>
      </c>
      <c r="L113" s="357">
        <f>IF(L$1&gt;'Вводные данные'!$F$7,"N",(IF(L$1&lt;'Вводные данные'!$D$234,0,IF(L$1&gt;'Вводные данные'!$E$234,0,'Вводные данные'!$G$234))))</f>
        <v>0</v>
      </c>
      <c r="M113" s="357">
        <f>IF(M$1&gt;'Вводные данные'!$F$7,"N",(IF(M$1&lt;'Вводные данные'!$D$234,0,IF(M$1&gt;'Вводные данные'!$E$234,0,'Вводные данные'!$G$234))))</f>
        <v>0</v>
      </c>
      <c r="N113" s="357">
        <f>IF(N$1&gt;'Вводные данные'!$F$7,"N",(IF(N$1&lt;'Вводные данные'!$D$234,0,IF(N$1&gt;'Вводные данные'!$E$234,0,'Вводные данные'!$G$234))))</f>
        <v>0</v>
      </c>
      <c r="O113" s="357">
        <f>IF(O$1&gt;'Вводные данные'!$F$7,"N",(IF(O$1&lt;'Вводные данные'!$D$234,0,IF(O$1&gt;'Вводные данные'!$E$234,0,'Вводные данные'!$G$234))))</f>
        <v>0</v>
      </c>
      <c r="P113" s="357">
        <f>IF(P$1&gt;'Вводные данные'!$F$7,"N",(IF(P$1&lt;'Вводные данные'!$D$234,0,IF(P$1&gt;'Вводные данные'!$E$234,0,'Вводные данные'!$G$234))))</f>
        <v>0</v>
      </c>
      <c r="Q113" s="357">
        <f>IF(Q$1&gt;'Вводные данные'!$F$7,"N",(IF(Q$1&lt;'Вводные данные'!$D$234,0,IF(Q$1&gt;'Вводные данные'!$E$234,0,'Вводные данные'!$G$234))))</f>
        <v>0</v>
      </c>
      <c r="R113" s="357">
        <f>IF(R$1&gt;'Вводные данные'!$F$7,"N",(IF(R$1&lt;'Вводные данные'!$D$234,0,IF(R$1&gt;'Вводные данные'!$E$234,0,'Вводные данные'!$G$234))))</f>
        <v>0</v>
      </c>
      <c r="S113" s="357">
        <f>IF(S$1&gt;'Вводные данные'!$F$7,"N",(IF(S$1&lt;'Вводные данные'!$D$234,0,IF(S$1&gt;'Вводные данные'!$E$234,0,'Вводные данные'!$G$234))))</f>
        <v>0</v>
      </c>
      <c r="T113" s="357">
        <f>IF(T$1&gt;'Вводные данные'!$F$7,"N",(IF(T$1&lt;'Вводные данные'!$D$234,0,IF(T$1&gt;'Вводные данные'!$E$234,0,'Вводные данные'!$G$234))))</f>
        <v>0</v>
      </c>
      <c r="U113" s="357">
        <f>IF(U$1&gt;'Вводные данные'!$F$7,"N",(IF(U$1&lt;'Вводные данные'!$D$234,0,IF(U$1&gt;'Вводные данные'!$E$234,0,'Вводные данные'!$G$234))))</f>
        <v>0</v>
      </c>
      <c r="V113" s="357">
        <f>IF(V$1&gt;'Вводные данные'!$F$7,"N",(IF(V$1&lt;'Вводные данные'!$D$234,0,IF(V$1&gt;'Вводные данные'!$E$234,0,'Вводные данные'!$G$234))))</f>
        <v>0</v>
      </c>
      <c r="W113" s="357">
        <f>IF(W$1&gt;'Вводные данные'!$F$7,"N",(IF(W$1&lt;'Вводные данные'!$D$234,0,IF(W$1&gt;'Вводные данные'!$E$234,0,'Вводные данные'!$G$234))))</f>
        <v>0</v>
      </c>
      <c r="X113" s="357" t="str">
        <f>IF(X$1&gt;'Вводные данные'!$F$7,"N",(IF(X$1&lt;'Вводные данные'!$D$234,0,IF(X$1&gt;'Вводные данные'!$E$234,0,'Вводные данные'!$G$234))))</f>
        <v>N</v>
      </c>
      <c r="Y113" s="357" t="str">
        <f>IF(Y$1&gt;'Вводные данные'!$F$7,"N",(IF(Y$1&lt;'Вводные данные'!$D$234,0,IF(Y$1&gt;'Вводные данные'!$E$234,0,'Вводные данные'!$G$234))))</f>
        <v>N</v>
      </c>
      <c r="Z113" s="357" t="str">
        <f>IF(Z$1&gt;'Вводные данные'!$F$7,"N",(IF(Z$1&lt;'Вводные данные'!$D$234,0,IF(Z$1&gt;'Вводные данные'!$E$234,0,'Вводные данные'!$G$234))))</f>
        <v>N</v>
      </c>
      <c r="AA113" s="357" t="str">
        <f>IF(AA$1&gt;'Вводные данные'!$F$7,"N",(IF(AA$1&lt;'Вводные данные'!$D$234,0,IF(AA$1&gt;'Вводные данные'!$E$234,0,'Вводные данные'!$G$234))))</f>
        <v>N</v>
      </c>
      <c r="AB113" s="357" t="str">
        <f>IF(AB$1&gt;'Вводные данные'!$F$7,"N",(IF(AB$1&lt;'Вводные данные'!$D$234,0,IF(AB$1&gt;'Вводные данные'!$E$234,0,'Вводные данные'!$G$234))))</f>
        <v>N</v>
      </c>
      <c r="AC113" s="357" t="str">
        <f>IF(AC$1&gt;'Вводные данные'!$F$7,"N",(IF(AC$1&lt;'Вводные данные'!$D$234,0,IF(AC$1&gt;'Вводные данные'!$E$234,0,'Вводные данные'!$G$234))))</f>
        <v>N</v>
      </c>
      <c r="AD113" s="357" t="str">
        <f>IF(AD$1&gt;'Вводные данные'!$F$7,"N",(IF(AD$1&lt;'Вводные данные'!$D$234,0,IF(AD$1&gt;'Вводные данные'!$E$234,0,'Вводные данные'!$G$234))))</f>
        <v>N</v>
      </c>
      <c r="AE113" s="357" t="str">
        <f>IF(AE$1&gt;'Вводные данные'!$F$7,"N",(IF(AE$1&lt;'Вводные данные'!$D$234,0,IF(AE$1&gt;'Вводные данные'!$E$234,0,'Вводные данные'!$G$234))))</f>
        <v>N</v>
      </c>
      <c r="AF113" s="357" t="str">
        <f>IF(AF$1&gt;'Вводные данные'!$F$7,"N",(IF(AF$1&lt;'Вводные данные'!$D$234,0,IF(AF$1&gt;'Вводные данные'!$E$234,0,'Вводные данные'!$G$234))))</f>
        <v>N</v>
      </c>
      <c r="AG113" s="357" t="str">
        <f>IF(AG$1&gt;'Вводные данные'!$F$7,"N",(IF(AG$1&lt;'Вводные данные'!$D$234,0,IF(AG$1&gt;'Вводные данные'!$E$234,0,'Вводные данные'!$G$234))))</f>
        <v>N</v>
      </c>
      <c r="AH113" s="357" t="str">
        <f>IF(AH$1&gt;'Вводные данные'!$F$7,"N",(IF(AH$1&lt;'Вводные данные'!$D$234,0,IF(AH$1&gt;'Вводные данные'!$E$234,0,'Вводные данные'!$G$234))))</f>
        <v>N</v>
      </c>
      <c r="AI113" s="357" t="str">
        <f>IF(AI$1&gt;'Вводные данные'!$F$7,"N",(IF(AI$1&lt;'Вводные данные'!$D$234,0,IF(AI$1&gt;'Вводные данные'!$E$234,0,'Вводные данные'!$G$234))))</f>
        <v>N</v>
      </c>
      <c r="AJ113" s="357" t="str">
        <f>IF(AJ$1&gt;'Вводные данные'!$F$7,"N",(IF(AJ$1&lt;'Вводные данные'!$D$234,0,IF(AJ$1&gt;'Вводные данные'!$E$234,0,'Вводные данные'!$G$234))))</f>
        <v>N</v>
      </c>
      <c r="AK113" s="357" t="str">
        <f>IF(AK$1&gt;'Вводные данные'!$F$7,"N",(IF(AK$1&lt;'Вводные данные'!$D$234,0,IF(AK$1&gt;'Вводные данные'!$E$234,0,'Вводные данные'!$G$234))))</f>
        <v>N</v>
      </c>
      <c r="AL113" s="357" t="str">
        <f>IF(AL$1&gt;'Вводные данные'!$F$7,"N",(IF(AL$1&lt;'Вводные данные'!$D$234,0,IF(AL$1&gt;'Вводные данные'!$E$234,0,'Вводные данные'!$G$234))))</f>
        <v>N</v>
      </c>
      <c r="AM113" s="357" t="str">
        <f>IF(AM$1&gt;'Вводные данные'!$F$7,"N",(IF(AM$1&lt;'Вводные данные'!$D$234,0,IF(AM$1&gt;'Вводные данные'!$E$234,0,'Вводные данные'!$G$234))))</f>
        <v>N</v>
      </c>
      <c r="AN113" s="357" t="str">
        <f>IF(AN$1&gt;'Вводные данные'!$F$7,"N",(IF(AN$1&lt;'Вводные данные'!$D$234,0,IF(AN$1&gt;'Вводные данные'!$E$234,0,'Вводные данные'!$G$234))))</f>
        <v>N</v>
      </c>
      <c r="AO113" s="357" t="str">
        <f>IF(AO$1&gt;'Вводные данные'!$F$7,"N",(IF(AO$1&lt;'Вводные данные'!$D$234,0,IF(AO$1&gt;'Вводные данные'!$E$234,0,'Вводные данные'!$G$234))))</f>
        <v>N</v>
      </c>
      <c r="AP113" s="357" t="str">
        <f>IF(AP$1&gt;'Вводные данные'!$F$7,"N",(IF(AP$1&lt;'Вводные данные'!$D$234,0,IF(AP$1&gt;'Вводные данные'!$E$234,0,'Вводные данные'!$G$234))))</f>
        <v>N</v>
      </c>
      <c r="AQ113" s="357" t="str">
        <f>IF(AQ$1&gt;'Вводные данные'!$F$7,"N",(IF(AQ$1&lt;'Вводные данные'!$D$234,0,IF(AQ$1&gt;'Вводные данные'!$E$234,0,'Вводные данные'!$G$234))))</f>
        <v>N</v>
      </c>
      <c r="AR113" s="357" t="str">
        <f>IF(AR$1&gt;'Вводные данные'!$F$7,"N",(IF(AR$1&lt;'Вводные данные'!$D$234,0,IF(AR$1&gt;'Вводные данные'!$E$234,0,'Вводные данные'!$G$234))))</f>
        <v>N</v>
      </c>
      <c r="AS113" s="357" t="str">
        <f>IF(AS$1&gt;'Вводные данные'!$F$7,"N",(IF(AS$1&lt;'Вводные данные'!$D$234,0,IF(AS$1&gt;'Вводные данные'!$E$234,0,'Вводные данные'!$G$234))))</f>
        <v>N</v>
      </c>
      <c r="AT113" s="357" t="str">
        <f>IF(AT$1&gt;'Вводные данные'!$F$7,"N",(IF(AT$1&lt;'Вводные данные'!$D$234,0,IF(AT$1&gt;'Вводные данные'!$E$234,0,'Вводные данные'!$G$234))))</f>
        <v>N</v>
      </c>
      <c r="AU113" s="357" t="str">
        <f>IF(AU$1&gt;'Вводные данные'!$F$7,"N",(IF(AU$1&lt;'Вводные данные'!$D$234,0,IF(AU$1&gt;'Вводные данные'!$E$234,0,'Вводные данные'!$G$234))))</f>
        <v>N</v>
      </c>
      <c r="AV113" s="357" t="str">
        <f>IF(AV$1&gt;'Вводные данные'!$F$7,"N",(IF(AV$1&lt;'Вводные данные'!$D$234,0,IF(AV$1&gt;'Вводные данные'!$E$234,0,'Вводные данные'!$G$234))))</f>
        <v>N</v>
      </c>
      <c r="AW113" s="357" t="str">
        <f>IF(AW$1&gt;'Вводные данные'!$F$7,"N",(IF(AW$1&lt;'Вводные данные'!$D$234,0,IF(AW$1&gt;'Вводные данные'!$E$234,0,'Вводные данные'!$G$234))))</f>
        <v>N</v>
      </c>
      <c r="AX113" s="357" t="str">
        <f>IF(AX$1&gt;'Вводные данные'!$F$7,"N",(IF(AX$1&lt;'Вводные данные'!$D$234,0,IF(AX$1&gt;'Вводные данные'!$E$234,0,'Вводные данные'!$G$234))))</f>
        <v>N</v>
      </c>
      <c r="AY113" s="357" t="str">
        <f>IF(AY$1&gt;'Вводные данные'!$F$7,"N",(IF(AY$1&lt;'Вводные данные'!$D$234,0,IF(AY$1&gt;'Вводные данные'!$E$234,0,'Вводные данные'!$G$234))))</f>
        <v>N</v>
      </c>
      <c r="AZ113" s="357" t="str">
        <f>IF(AZ$1&gt;'Вводные данные'!$F$7,"N",(IF(AZ$1&lt;'Вводные данные'!$D$234,0,IF(AZ$1&gt;'Вводные данные'!$E$234,0,'Вводные данные'!$G$234))))</f>
        <v>N</v>
      </c>
      <c r="BA113" s="357" t="str">
        <f>IF(BA$1&gt;'Вводные данные'!$F$7,"N",(IF(BA$1&lt;'Вводные данные'!$D$234,0,IF(BA$1&gt;'Вводные данные'!$E$234,0,'Вводные данные'!$G$234))))</f>
        <v>N</v>
      </c>
      <c r="BB113" s="357" t="str">
        <f>IF(BB$1&gt;'Вводные данные'!$F$7,"N",(IF(BB$1&lt;'Вводные данные'!$D$234,0,IF(BB$1&gt;'Вводные данные'!$E$234,0,'Вводные данные'!$G$234))))</f>
        <v>N</v>
      </c>
      <c r="BC113" s="357" t="str">
        <f>IF(BC$1&gt;'Вводные данные'!$F$7,"N",(IF(BC$1&lt;'Вводные данные'!$D$234,0,IF(BC$1&gt;'Вводные данные'!$E$234,0,'Вводные данные'!$G$234))))</f>
        <v>N</v>
      </c>
      <c r="BD113" s="357" t="str">
        <f>IF(BD$1&gt;'Вводные данные'!$F$7,"N",(IF(BD$1&lt;'Вводные данные'!$D$234,0,IF(BD$1&gt;'Вводные данные'!$E$234,0,'Вводные данные'!$G$234))))</f>
        <v>N</v>
      </c>
      <c r="BE113" s="357" t="str">
        <f>IF(BE$1&gt;'Вводные данные'!$F$7,"N",(IF(BE$1&lt;'Вводные данные'!$D$234,0,IF(BE$1&gt;'Вводные данные'!$E$234,0,'Вводные данные'!$G$234))))</f>
        <v>N</v>
      </c>
      <c r="BF113" s="357" t="str">
        <f>IF(BF$1&gt;'Вводные данные'!$F$7,"N",(IF(BF$1&lt;'Вводные данные'!$D$234,0,IF(BF$1&gt;'Вводные данные'!$E$234,0,'Вводные данные'!$G$234))))</f>
        <v>N</v>
      </c>
      <c r="BG113" s="357" t="str">
        <f>IF(BG$1&gt;'Вводные данные'!$F$7,"N",(IF(BG$1&lt;'Вводные данные'!$D$234,0,IF(BG$1&gt;'Вводные данные'!$E$234,0,'Вводные данные'!$G$234))))</f>
        <v>N</v>
      </c>
      <c r="BH113" s="357" t="str">
        <f>IF(BH$1&gt;'Вводные данные'!$F$7,"N",(IF(BH$1&lt;'Вводные данные'!$D$234,0,IF(BH$1&gt;'Вводные данные'!$E$234,0,'Вводные данные'!$G$234))))</f>
        <v>N</v>
      </c>
      <c r="BI113" s="357" t="str">
        <f>IF(BI$1&gt;'Вводные данные'!$F$7,"N",(IF(BI$1&lt;'Вводные данные'!$D$234,0,IF(BI$1&gt;'Вводные данные'!$E$234,0,'Вводные данные'!$G$234))))</f>
        <v>N</v>
      </c>
      <c r="BJ113" s="357" t="str">
        <f>IF(BJ$1&gt;'Вводные данные'!$F$7,"N",(IF(BJ$1&lt;'Вводные данные'!$D$234,0,IF(BJ$1&gt;'Вводные данные'!$E$234,0,'Вводные данные'!$G$234))))</f>
        <v>N</v>
      </c>
      <c r="BK113" s="357" t="str">
        <f>IF(BK$1&gt;'Вводные данные'!$F$7,"N",(IF(BK$1&lt;'Вводные данные'!$D$234,0,IF(BK$1&gt;'Вводные данные'!$E$234,0,'Вводные данные'!$G$234))))</f>
        <v>N</v>
      </c>
      <c r="BL113" s="357" t="str">
        <f>IF(BL$1&gt;'Вводные данные'!$F$7,"N",(IF(BL$1&lt;'Вводные данные'!$D$234,0,IF(BL$1&gt;'Вводные данные'!$E$234,0,'Вводные данные'!$G$234))))</f>
        <v>N</v>
      </c>
      <c r="BM113" s="357" t="str">
        <f>IF(BM$1&gt;'Вводные данные'!$F$7,"N",(IF(BM$1&lt;'Вводные данные'!$D$234,0,IF(BM$1&gt;'Вводные данные'!$E$234,0,'Вводные данные'!$G$234))))</f>
        <v>N</v>
      </c>
      <c r="BN113" s="357" t="str">
        <f>IF(BN$1&gt;'Вводные данные'!$F$7,"N",(IF(BN$1&lt;'Вводные данные'!$D$234,0,IF(BN$1&gt;'Вводные данные'!$E$234,0,'Вводные данные'!$G$234))))</f>
        <v>N</v>
      </c>
      <c r="BO113" s="357" t="str">
        <f>IF(BO$1&gt;'Вводные данные'!$F$7,"N",(IF(BO$1&lt;'Вводные данные'!$D$234,0,IF(BO$1&gt;'Вводные данные'!$E$234,0,'Вводные данные'!$G$234))))</f>
        <v>N</v>
      </c>
      <c r="BP113" s="357" t="str">
        <f>IF(BP$1&gt;'Вводные данные'!$F$7,"N",(IF(BP$1&lt;'Вводные данные'!$D$234,0,IF(BP$1&gt;'Вводные данные'!$E$234,0,'Вводные данные'!$G$234))))</f>
        <v>N</v>
      </c>
      <c r="BQ113" s="357" t="str">
        <f>IF(BQ$1&gt;'Вводные данные'!$F$7,"N",(IF(BQ$1&lt;'Вводные данные'!$D$234,0,IF(BQ$1&gt;'Вводные данные'!$E$234,0,'Вводные данные'!$G$234))))</f>
        <v>N</v>
      </c>
      <c r="BR113" s="357" t="str">
        <f>IF(BR$1&gt;'Вводные данные'!$F$7,"N",(IF(BR$1&lt;'Вводные данные'!$D$234,0,IF(BR$1&gt;'Вводные данные'!$E$234,0,'Вводные данные'!$G$234))))</f>
        <v>N</v>
      </c>
      <c r="BS113" s="357" t="str">
        <f>IF(BS$1&gt;'Вводные данные'!$F$7,"N",(IF(BS$1&lt;'Вводные данные'!$D$234,0,IF(BS$1&gt;'Вводные данные'!$E$234,0,'Вводные данные'!$G$234))))</f>
        <v>N</v>
      </c>
      <c r="BT113" s="357" t="str">
        <f>IF(BT$1&gt;'Вводные данные'!$F$7,"N",(IF(BT$1&lt;'Вводные данные'!$D$234,0,IF(BT$1&gt;'Вводные данные'!$E$234,0,'Вводные данные'!$G$234))))</f>
        <v>N</v>
      </c>
      <c r="BU113" s="357" t="str">
        <f>IF(BU$1&gt;'Вводные данные'!$F$7,"N",(IF(BU$1&lt;'Вводные данные'!$D$234,0,IF(BU$1&gt;'Вводные данные'!$E$234,0,'Вводные данные'!$G$234))))</f>
        <v>N</v>
      </c>
      <c r="BV113" s="357" t="str">
        <f>IF(BV$1&gt;'Вводные данные'!$F$7,"N",(IF(BV$1&lt;'Вводные данные'!$D$234,0,IF(BV$1&gt;'Вводные данные'!$E$234,0,'Вводные данные'!$G$234))))</f>
        <v>N</v>
      </c>
      <c r="BW113" s="357" t="str">
        <f>IF(BW$1&gt;'Вводные данные'!$F$7,"N",(IF(BW$1&lt;'Вводные данные'!$D$234,0,IF(BW$1&gt;'Вводные данные'!$E$234,0,'Вводные данные'!$G$234))))</f>
        <v>N</v>
      </c>
      <c r="BX113" s="357" t="str">
        <f>IF(BX$1&gt;'Вводные данные'!$F$7,"N",(IF(BX$1&lt;'Вводные данные'!$D$234,0,IF(BX$1&gt;'Вводные данные'!$E$234,0,'Вводные данные'!$G$234))))</f>
        <v>N</v>
      </c>
      <c r="BY113" s="357" t="str">
        <f>IF(BY$1&gt;'Вводные данные'!$F$7,"N",(IF(BY$1&lt;'Вводные данные'!$D$234,0,IF(BY$1&gt;'Вводные данные'!$E$234,0,'Вводные данные'!$G$234))))</f>
        <v>N</v>
      </c>
      <c r="BZ113" s="357" t="str">
        <f>IF(BZ$1&gt;'Вводные данные'!$F$7,"N",(IF(BZ$1&lt;'Вводные данные'!$D$234,0,IF(BZ$1&gt;'Вводные данные'!$E$234,0,'Вводные данные'!$G$234))))</f>
        <v>N</v>
      </c>
      <c r="CA113" s="357" t="str">
        <f>IF(CA$1&gt;'Вводные данные'!$F$7,"N",(IF(CA$1&lt;'Вводные данные'!$D$234,0,IF(CA$1&gt;'Вводные данные'!$E$234,0,'Вводные данные'!$G$234))))</f>
        <v>N</v>
      </c>
      <c r="CB113" s="357" t="str">
        <f>IF(CB$1&gt;'Вводные данные'!$F$7,"N",(IF(CB$1&lt;'Вводные данные'!$D$234,0,IF(CB$1&gt;'Вводные данные'!$E$234,0,'Вводные данные'!$G$234))))</f>
        <v>N</v>
      </c>
      <c r="CC113" s="357" t="str">
        <f>IF(CC$1&gt;'Вводные данные'!$F$7,"N",(IF(CC$1&lt;'Вводные данные'!$D$234,0,IF(CC$1&gt;'Вводные данные'!$E$234,0,'Вводные данные'!$G$234))))</f>
        <v>N</v>
      </c>
      <c r="CD113" s="357" t="str">
        <f>IF(CD$1&gt;'Вводные данные'!$F$7,"N",(IF(CD$1&lt;'Вводные данные'!$D$234,0,IF(CD$1&gt;'Вводные данные'!$E$234,0,'Вводные данные'!$G$234))))</f>
        <v>N</v>
      </c>
      <c r="CE113" s="357" t="str">
        <f>IF(CE$1&gt;'Вводные данные'!$F$7,"N",(IF(CE$1&lt;'Вводные данные'!$D$234,0,IF(CE$1&gt;'Вводные данные'!$E$234,0,'Вводные данные'!$G$234))))</f>
        <v>N</v>
      </c>
      <c r="CF113" s="357" t="str">
        <f>IF(CF$1&gt;'Вводные данные'!$F$7,"N",(IF(CF$1&lt;'Вводные данные'!$D$234,0,IF(CF$1&gt;'Вводные данные'!$E$234,0,'Вводные данные'!$G$234))))</f>
        <v>N</v>
      </c>
      <c r="CG113" s="357" t="str">
        <f>IF(CG$1&gt;'Вводные данные'!$F$7,"N",(IF(CG$1&lt;'Вводные данные'!$D$234,0,IF(CG$1&gt;'Вводные данные'!$E$234,0,'Вводные данные'!$G$234))))</f>
        <v>N</v>
      </c>
      <c r="CH113" s="357" t="str">
        <f>IF(CH$1&gt;'Вводные данные'!$F$7,"N",(IF(CH$1&lt;'Вводные данные'!$D$234,0,IF(CH$1&gt;'Вводные данные'!$E$234,0,'Вводные данные'!$G$234))))</f>
        <v>N</v>
      </c>
      <c r="CI113" s="357" t="str">
        <f>IF(CI$1&gt;'Вводные данные'!$F$7,"N",(IF(CI$1&lt;'Вводные данные'!$D$234,0,IF(CI$1&gt;'Вводные данные'!$E$234,0,'Вводные данные'!$G$234))))</f>
        <v>N</v>
      </c>
      <c r="CJ113" s="357" t="str">
        <f>IF(CJ$1&gt;'Вводные данные'!$F$7,"N",(IF(CJ$1&lt;'Вводные данные'!$D$234,0,IF(CJ$1&gt;'Вводные данные'!$E$234,0,'Вводные данные'!$G$234))))</f>
        <v>N</v>
      </c>
      <c r="CK113" s="357" t="str">
        <f>IF(CK$1&gt;'Вводные данные'!$F$7,"N",(IF(CK$1&lt;'Вводные данные'!$D$234,0,IF(CK$1&gt;'Вводные данные'!$E$234,0,'Вводные данные'!$G$234))))</f>
        <v>N</v>
      </c>
      <c r="CL113" s="357" t="str">
        <f>IF(CL$1&gt;'Вводные данные'!$F$7,"N",(IF(CL$1&lt;'Вводные данные'!$D$234,0,IF(CL$1&gt;'Вводные данные'!$E$234,0,'Вводные данные'!$G$234))))</f>
        <v>N</v>
      </c>
      <c r="CM113" s="357" t="str">
        <f>IF(CM$1&gt;'Вводные данные'!$F$7,"N",(IF(CM$1&lt;'Вводные данные'!$D$234,0,IF(CM$1&gt;'Вводные данные'!$E$234,0,'Вводные данные'!$G$234))))</f>
        <v>N</v>
      </c>
      <c r="CN113" s="357" t="str">
        <f>IF(CN$1&gt;'Вводные данные'!$F$7,"N",(IF(CN$1&lt;'Вводные данные'!$D$234,0,IF(CN$1&gt;'Вводные данные'!$E$234,0,'Вводные данные'!$G$234))))</f>
        <v>N</v>
      </c>
      <c r="CO113" s="357" t="str">
        <f>IF(CO$1&gt;'Вводные данные'!$F$7,"N",(IF(CO$1&lt;'Вводные данные'!$D$234,0,IF(CO$1&gt;'Вводные данные'!$E$234,0,'Вводные данные'!$G$234))))</f>
        <v>N</v>
      </c>
      <c r="CP113" s="357" t="str">
        <f>IF(CP$1&gt;'Вводные данные'!$F$7,"N",(IF(CP$1&lt;'Вводные данные'!$D$234,0,IF(CP$1&gt;'Вводные данные'!$E$234,0,'Вводные данные'!$G$234))))</f>
        <v>N</v>
      </c>
      <c r="CQ113" s="357" t="str">
        <f>IF(CQ$1&gt;'Вводные данные'!$F$7,"N",(IF(CQ$1&lt;'Вводные данные'!$D$234,0,IF(CQ$1&gt;'Вводные данные'!$E$234,0,'Вводные данные'!$G$234))))</f>
        <v>N</v>
      </c>
      <c r="CR113" s="357" t="str">
        <f>IF(CR$1&gt;'Вводные данные'!$F$7,"N",(IF(CR$1&lt;'Вводные данные'!$D$234,0,IF(CR$1&gt;'Вводные данные'!$E$234,0,'Вводные данные'!$G$234))))</f>
        <v>N</v>
      </c>
      <c r="CS113" s="357" t="str">
        <f>IF(CS$1&gt;'Вводные данные'!$F$7,"N",(IF(CS$1&lt;'Вводные данные'!$D$234,0,IF(CS$1&gt;'Вводные данные'!$E$234,0,'Вводные данные'!$G$234))))</f>
        <v>N</v>
      </c>
      <c r="CT113" s="357" t="str">
        <f>IF(CT$1&gt;'Вводные данные'!$F$7,"N",(IF(CT$1&lt;'Вводные данные'!$D$234,0,IF(CT$1&gt;'Вводные данные'!$E$234,0,'Вводные данные'!$G$234))))</f>
        <v>N</v>
      </c>
      <c r="CU113" s="357" t="str">
        <f>IF(CU$1&gt;'Вводные данные'!$F$7,"N",(IF(CU$1&lt;'Вводные данные'!$D$234,0,IF(CU$1&gt;'Вводные данные'!$E$234,0,'Вводные данные'!$G$234))))</f>
        <v>N</v>
      </c>
      <c r="CV113" s="357" t="str">
        <f>IF(CV$1&gt;'Вводные данные'!$F$7,"N",(IF(CV$1&lt;'Вводные данные'!$D$234,0,IF(CV$1&gt;'Вводные данные'!$E$234,0,'Вводные данные'!$G$234))))</f>
        <v>N</v>
      </c>
      <c r="CW113" s="357" t="str">
        <f>IF(CW$1&gt;'Вводные данные'!$F$7,"N",(IF(CW$1&lt;'Вводные данные'!$D$234,0,IF(CW$1&gt;'Вводные данные'!$E$234,0,'Вводные данные'!$G$234))))</f>
        <v>N</v>
      </c>
      <c r="CX113" s="357" t="str">
        <f>IF(CX$1&gt;'Вводные данные'!$F$7,"N",(IF(CX$1&lt;'Вводные данные'!$D$234,0,IF(CX$1&gt;'Вводные данные'!$E$234,0,'Вводные данные'!$G$234))))</f>
        <v>N</v>
      </c>
      <c r="CY113" s="357" t="str">
        <f>IF(CY$1&gt;'Вводные данные'!$F$7,"N",(IF(CY$1&lt;'Вводные данные'!$D$234,0,IF(CY$1&gt;'Вводные данные'!$E$234,0,'Вводные данные'!$G$234))))</f>
        <v>N</v>
      </c>
      <c r="CZ113" s="357" t="str">
        <f>IF(CZ$1&gt;'Вводные данные'!$F$7,"N",(IF(CZ$1&lt;'Вводные данные'!$D$234,0,IF(CZ$1&gt;'Вводные данные'!$E$234,0,'Вводные данные'!$G$234))))</f>
        <v>N</v>
      </c>
      <c r="DA113" s="357" t="str">
        <f>IF(DA$1&gt;'Вводные данные'!$F$7,"N",(IF(DA$1&lt;'Вводные данные'!$D$234,0,IF(DA$1&gt;'Вводные данные'!$E$234,0,'Вводные данные'!$G$234))))</f>
        <v>N</v>
      </c>
      <c r="DB113" s="357" t="str">
        <f>IF(DB$1&gt;'Вводные данные'!$F$7,"N",(IF(DB$1&lt;'Вводные данные'!$D$234,0,IF(DB$1&gt;'Вводные данные'!$E$234,0,'Вводные данные'!$G$234))))</f>
        <v>N</v>
      </c>
      <c r="DC113" s="357" t="str">
        <f>IF(DC$1&gt;'Вводные данные'!$F$7,"N",(IF(DC$1&lt;'Вводные данные'!$D$234,0,IF(DC$1&gt;'Вводные данные'!$E$234,0,'Вводные данные'!$G$234))))</f>
        <v>N</v>
      </c>
      <c r="DD113" s="357" t="str">
        <f>IF(DD$1&gt;'Вводные данные'!$F$7,"N",(IF(DD$1&lt;'Вводные данные'!$D$234,0,IF(DD$1&gt;'Вводные данные'!$E$234,0,'Вводные данные'!$G$234))))</f>
        <v>N</v>
      </c>
      <c r="DE113" s="357" t="str">
        <f>IF(DE$1&gt;'Вводные данные'!$F$7,"N",(IF(DE$1&lt;'Вводные данные'!$D$234,0,IF(DE$1&gt;'Вводные данные'!$E$234,0,'Вводные данные'!$G$234))))</f>
        <v>N</v>
      </c>
      <c r="DF113" s="357" t="str">
        <f>IF(DF$1&gt;'Вводные данные'!$F$7,"N",(IF(DF$1&lt;'Вводные данные'!$D$234,0,IF(DF$1&gt;'Вводные данные'!$E$234,0,'Вводные данные'!$G$234))))</f>
        <v>N</v>
      </c>
      <c r="DG113" s="357" t="str">
        <f>IF(DG$1&gt;'Вводные данные'!$F$7,"N",(IF(DG$1&lt;'Вводные данные'!$D$234,0,IF(DG$1&gt;'Вводные данные'!$E$234,0,'Вводные данные'!$G$234))))</f>
        <v>N</v>
      </c>
      <c r="DH113" s="357" t="str">
        <f>IF(DH$1&gt;'Вводные данные'!$F$7,"N",(IF(DH$1&lt;'Вводные данные'!$D$234,0,IF(DH$1&gt;'Вводные данные'!$E$234,0,'Вводные данные'!$G$234))))</f>
        <v>N</v>
      </c>
      <c r="DI113" s="357" t="str">
        <f>IF(DI$1&gt;'Вводные данные'!$F$7,"N",(IF(DI$1&lt;'Вводные данные'!$D$234,0,IF(DI$1&gt;'Вводные данные'!$E$234,0,'Вводные данные'!$G$234))))</f>
        <v>N</v>
      </c>
      <c r="DJ113" s="357" t="str">
        <f>IF(DJ$1&gt;'Вводные данные'!$F$7,"N",(IF(DJ$1&lt;'Вводные данные'!$D$234,0,IF(DJ$1&gt;'Вводные данные'!$E$234,0,'Вводные данные'!$G$234))))</f>
        <v>N</v>
      </c>
      <c r="DK113" s="357" t="str">
        <f>IF(DK$1&gt;'Вводные данные'!$F$7,"N",(IF(DK$1&lt;'Вводные данные'!$D$234,0,IF(DK$1&gt;'Вводные данные'!$E$234,0,'Вводные данные'!$G$234))))</f>
        <v>N</v>
      </c>
      <c r="DL113" s="357" t="str">
        <f>IF(DL$1&gt;'Вводные данные'!$F$7,"N",(IF(DL$1&lt;'Вводные данные'!$D$234,0,IF(DL$1&gt;'Вводные данные'!$E$234,0,'Вводные данные'!$G$234))))</f>
        <v>N</v>
      </c>
      <c r="DM113" s="357" t="str">
        <f>IF(DM$1&gt;'Вводные данные'!$F$7,"N",(IF(DM$1&lt;'Вводные данные'!$D$234,0,IF(DM$1&gt;'Вводные данные'!$E$234,0,'Вводные данные'!$G$234))))</f>
        <v>N</v>
      </c>
      <c r="DN113" s="357" t="str">
        <f>IF(DN$1&gt;'Вводные данные'!$F$7,"N",(IF(DN$1&lt;'Вводные данные'!$D$234,0,IF(DN$1&gt;'Вводные данные'!$E$234,0,'Вводные данные'!$G$234))))</f>
        <v>N</v>
      </c>
      <c r="DO113" s="357" t="str">
        <f>IF(DO$1&gt;'Вводные данные'!$F$7,"N",(IF(DO$1&lt;'Вводные данные'!$D$234,0,IF(DO$1&gt;'Вводные данные'!$E$234,0,'Вводные данные'!$G$234))))</f>
        <v>N</v>
      </c>
      <c r="DP113" s="357" t="str">
        <f>IF(DP$1&gt;'Вводные данные'!$F$7,"N",(IF(DP$1&lt;'Вводные данные'!$D$234,0,IF(DP$1&gt;'Вводные данные'!$E$234,0,'Вводные данные'!$G$234))))</f>
        <v>N</v>
      </c>
      <c r="DQ113" s="357" t="str">
        <f>IF(DQ$1&gt;'Вводные данные'!$F$7,"N",(IF(DQ$1&lt;'Вводные данные'!$D$234,0,IF(DQ$1&gt;'Вводные данные'!$E$234,0,'Вводные данные'!$G$234))))</f>
        <v>N</v>
      </c>
      <c r="DR113" s="357" t="str">
        <f>IF(DR$1&gt;'Вводные данные'!$F$7,"N",(IF(DR$1&lt;'Вводные данные'!$D$234,0,IF(DR$1&gt;'Вводные данные'!$E$234,0,'Вводные данные'!$G$234))))</f>
        <v>N</v>
      </c>
      <c r="DS113" s="357" t="str">
        <f>IF(DS$1&gt;'Вводные данные'!$F$7,"N",(IF(DS$1&lt;'Вводные данные'!$D$234,0,IF(DS$1&gt;'Вводные данные'!$E$234,0,'Вводные данные'!$G$234))))</f>
        <v>N</v>
      </c>
      <c r="DT113" s="357" t="str">
        <f>IF(DT$1&gt;'Вводные данные'!$F$7,"N",(IF(DT$1&lt;'Вводные данные'!$D$234,0,IF(DT$1&gt;'Вводные данные'!$E$234,0,'Вводные данные'!$G$234))))</f>
        <v>N</v>
      </c>
      <c r="DU113" s="357" t="str">
        <f>IF(DU$1&gt;'Вводные данные'!$F$7,"N",(IF(DU$1&lt;'Вводные данные'!$D$234,0,IF(DU$1&gt;'Вводные данные'!$E$234,0,'Вводные данные'!$G$234))))</f>
        <v>N</v>
      </c>
      <c r="DV113" s="357" t="str">
        <f>IF(DV$1&gt;'Вводные данные'!$F$7,"N",(IF(DV$1&lt;'Вводные данные'!$D$234,0,IF(DV$1&gt;'Вводные данные'!$E$234,0,'Вводные данные'!$G$234))))</f>
        <v>N</v>
      </c>
      <c r="DW113" s="357" t="str">
        <f>IF(DW$1&gt;'Вводные данные'!$F$7,"N",(IF(DW$1&lt;'Вводные данные'!$D$234,0,IF(DW$1&gt;'Вводные данные'!$E$234,0,'Вводные данные'!$G$234))))</f>
        <v>N</v>
      </c>
      <c r="DX113" s="357" t="str">
        <f>IF(DX$1&gt;'Вводные данные'!$F$7,"N",(IF(DX$1&lt;'Вводные данные'!$D$234,0,IF(DX$1&gt;'Вводные данные'!$E$234,0,'Вводные данные'!$G$234))))</f>
        <v>N</v>
      </c>
      <c r="DY113" s="357" t="str">
        <f>IF(DY$1&gt;'Вводные данные'!$F$7,"N",(IF(DY$1&lt;'Вводные данные'!$D$234,0,IF(DY$1&gt;'Вводные данные'!$E$234,0,'Вводные данные'!$G$234))))</f>
        <v>N</v>
      </c>
      <c r="DZ113" s="357" t="str">
        <f>IF(DZ$1&gt;'Вводные данные'!$F$7,"N",(IF(DZ$1&lt;'Вводные данные'!$D$234,0,IF(DZ$1&gt;'Вводные данные'!$E$234,0,'Вводные данные'!$G$234))))</f>
        <v>N</v>
      </c>
      <c r="EA113" s="357" t="str">
        <f>IF(EA$1&gt;'Вводные данные'!$F$7,"N",(IF(EA$1&lt;'Вводные данные'!$D$234,0,IF(EA$1&gt;'Вводные данные'!$E$234,0,'Вводные данные'!$G$234))))</f>
        <v>N</v>
      </c>
      <c r="EB113" s="357" t="str">
        <f>IF(EB$1&gt;'Вводные данные'!$F$7,"N",(IF(EB$1&lt;'Вводные данные'!$D$234,0,IF(EB$1&gt;'Вводные данные'!$E$234,0,'Вводные данные'!$G$234))))</f>
        <v>N</v>
      </c>
      <c r="EC113" s="357" t="str">
        <f>IF(EC$1&gt;'Вводные данные'!$F$7,"N",(IF(EC$1&lt;'Вводные данные'!$D$234,0,IF(EC$1&gt;'Вводные данные'!$E$234,0,'Вводные данные'!$G$234))))</f>
        <v>N</v>
      </c>
      <c r="ED113" s="357" t="str">
        <f>IF(ED$1&gt;'Вводные данные'!$F$7,"N",(IF(ED$1&lt;'Вводные данные'!$D$234,0,IF(ED$1&gt;'Вводные данные'!$E$234,0,'Вводные данные'!$G$234))))</f>
        <v>N</v>
      </c>
      <c r="EE113" s="357" t="str">
        <f>IF(EE$1&gt;'Вводные данные'!$F$7,"N",(IF(EE$1&lt;'Вводные данные'!$D$234,0,IF(EE$1&gt;'Вводные данные'!$E$234,0,'Вводные данные'!$G$234))))</f>
        <v>N</v>
      </c>
      <c r="EF113" s="357" t="str">
        <f>IF(EF$1&gt;'Вводные данные'!$F$7,"N",(IF(EF$1&lt;'Вводные данные'!$D$234,0,IF(EF$1&gt;'Вводные данные'!$E$234,0,'Вводные данные'!$G$234))))</f>
        <v>N</v>
      </c>
      <c r="EG113" s="357" t="str">
        <f>IF(EG$1&gt;'Вводные данные'!$F$7,"N",(IF(EG$1&lt;'Вводные данные'!$D$234,0,IF(EG$1&gt;'Вводные данные'!$E$234,0,'Вводные данные'!$G$234))))</f>
        <v>N</v>
      </c>
      <c r="EH113" s="357" t="str">
        <f>IF(EH$1&gt;'Вводные данные'!$F$7,"N",(IF(EH$1&lt;'Вводные данные'!$D$234,0,IF(EH$1&gt;'Вводные данные'!$E$234,0,'Вводные данные'!$G$234))))</f>
        <v>N</v>
      </c>
      <c r="EI113" s="357" t="str">
        <f>IF(EI$1&gt;'Вводные данные'!$F$7,"N",(IF(EI$1&lt;'Вводные данные'!$D$234,0,IF(EI$1&gt;'Вводные данные'!$E$234,0,'Вводные данные'!$G$234))))</f>
        <v>N</v>
      </c>
      <c r="EJ113" s="357" t="str">
        <f>IF(EJ$1&gt;'Вводные данные'!$F$7,"N",(IF(EJ$1&lt;'Вводные данные'!$D$234,0,IF(EJ$1&gt;'Вводные данные'!$E$234,0,'Вводные данные'!$G$234))))</f>
        <v>N</v>
      </c>
      <c r="EK113" s="357" t="str">
        <f>IF(EK$1&gt;'Вводные данные'!$F$7,"N",(IF(EK$1&lt;'Вводные данные'!$D$234,0,IF(EK$1&gt;'Вводные данные'!$E$234,0,'Вводные данные'!$G$234))))</f>
        <v>N</v>
      </c>
      <c r="EL113" s="357" t="str">
        <f>IF(EL$1&gt;'Вводные данные'!$F$7,"N",(IF(EL$1&lt;'Вводные данные'!$D$234,0,IF(EL$1&gt;'Вводные данные'!$E$234,0,'Вводные данные'!$G$234))))</f>
        <v>N</v>
      </c>
      <c r="EM113" s="357" t="str">
        <f>IF(EM$1&gt;'Вводные данные'!$F$7,"N",(IF(EM$1&lt;'Вводные данные'!$D$234,0,IF(EM$1&gt;'Вводные данные'!$E$234,0,'Вводные данные'!$G$234))))</f>
        <v>N</v>
      </c>
      <c r="EN113" s="357" t="str">
        <f>IF(EN$1&gt;'Вводные данные'!$F$7,"N",(IF(EN$1&lt;'Вводные данные'!$D$234,0,IF(EN$1&gt;'Вводные данные'!$E$234,0,'Вводные данные'!$G$234))))</f>
        <v>N</v>
      </c>
      <c r="EO113" s="357" t="str">
        <f>IF(EO$1&gt;'Вводные данные'!$F$7,"N",(IF(EO$1&lt;'Вводные данные'!$D$234,0,IF(EO$1&gt;'Вводные данные'!$E$234,0,'Вводные данные'!$G$234))))</f>
        <v>N</v>
      </c>
      <c r="EP113" s="357" t="str">
        <f>IF(EP$1&gt;'Вводные данные'!$F$7,"N",(IF(EP$1&lt;'Вводные данные'!$D$234,0,IF(EP$1&gt;'Вводные данные'!$E$234,0,'Вводные данные'!$G$234))))</f>
        <v>N</v>
      </c>
      <c r="EQ113" s="357" t="str">
        <f>IF(EQ$1&gt;'Вводные данные'!$F$7,"N",(IF(EQ$1&lt;'Вводные данные'!$D$234,0,IF(EQ$1&gt;'Вводные данные'!$E$234,0,'Вводные данные'!$G$234))))</f>
        <v>N</v>
      </c>
      <c r="ER113" s="357" t="str">
        <f>IF(ER$1&gt;'Вводные данные'!$F$7,"N",(IF(ER$1&lt;'Вводные данные'!$D$234,0,IF(ER$1&gt;'Вводные данные'!$E$234,0,'Вводные данные'!$G$234))))</f>
        <v>N</v>
      </c>
      <c r="ES113" s="357" t="str">
        <f>IF(ES$1&gt;'Вводные данные'!$F$7,"N",(IF(ES$1&lt;'Вводные данные'!$D$234,0,IF(ES$1&gt;'Вводные данные'!$E$234,0,'Вводные данные'!$G$234))))</f>
        <v>N</v>
      </c>
      <c r="ET113" s="357" t="str">
        <f>IF(ET$1&gt;'Вводные данные'!$F$7,"N",(IF(ET$1&lt;'Вводные данные'!$D$234,0,IF(ET$1&gt;'Вводные данные'!$E$234,0,'Вводные данные'!$G$234))))</f>
        <v>N</v>
      </c>
      <c r="EU113" s="357" t="str">
        <f>IF(EU$1&gt;'Вводные данные'!$F$7,"N",(IF(EU$1&lt;'Вводные данные'!$D$234,0,IF(EU$1&gt;'Вводные данные'!$E$234,0,'Вводные данные'!$G$234))))</f>
        <v>N</v>
      </c>
      <c r="EV113" s="357" t="str">
        <f>IF(EV$1&gt;'Вводные данные'!$F$7,"N",(IF(EV$1&lt;'Вводные данные'!$D$234,0,IF(EV$1&gt;'Вводные данные'!$E$234,0,'Вводные данные'!$G$234))))</f>
        <v>N</v>
      </c>
      <c r="EW113" s="357" t="str">
        <f>IF(EW$1&gt;'Вводные данные'!$F$7,"N",(IF(EW$1&lt;'Вводные данные'!$D$234,0,IF(EW$1&gt;'Вводные данные'!$E$234,0,'Вводные данные'!$G$234))))</f>
        <v>N</v>
      </c>
    </row>
    <row r="114" spans="2:153" s="361" customFormat="1" ht="15" customHeight="1" x14ac:dyDescent="0.25">
      <c r="B114" s="363" t="str">
        <f>IF('Вводные данные'!B236=0,"",'Вводные данные'!B236)</f>
        <v>Временные расходы 4</v>
      </c>
      <c r="C114" s="357">
        <f t="shared" si="24"/>
        <v>0</v>
      </c>
      <c r="D114" s="357">
        <f>IF(D$1&gt;'Вводные данные'!$F$7,"N",(IF(D$1&lt;'Вводные данные'!$D$236,0,IF(D$1&gt;'Вводные данные'!$E$236,0,'Вводные данные'!$F$236*D$5))))</f>
        <v>0</v>
      </c>
      <c r="E114" s="357">
        <f>IF(E$1&gt;'Вводные данные'!$F$7,"N",(IF(E$1&lt;'Вводные данные'!$D$236,0,IF(E$1&gt;'Вводные данные'!$E$236,0,'Вводные данные'!$F$236*E$5))))</f>
        <v>0</v>
      </c>
      <c r="F114" s="357">
        <f>IF(F$1&gt;'Вводные данные'!$F$7,"N",(IF(F$1&lt;'Вводные данные'!$D$236,0,IF(F$1&gt;'Вводные данные'!$E$236,0,'Вводные данные'!$F$236*F$5))))</f>
        <v>0</v>
      </c>
      <c r="G114" s="357">
        <f>IF(G$1&gt;'Вводные данные'!$F$7,"N",(IF(G$1&lt;'Вводные данные'!$D$236,0,IF(G$1&gt;'Вводные данные'!$E$236,0,'Вводные данные'!$F$236*G$5))))</f>
        <v>0</v>
      </c>
      <c r="H114" s="357">
        <f>IF(H$1&gt;'Вводные данные'!$F$7,"N",(IF(H$1&lt;'Вводные данные'!$D$236,0,IF(H$1&gt;'Вводные данные'!$E$236,0,'Вводные данные'!$F$236*H$5))))</f>
        <v>0</v>
      </c>
      <c r="I114" s="357">
        <f>IF(I$1&gt;'Вводные данные'!$F$7,"N",(IF(I$1&lt;'Вводные данные'!$D$236,0,IF(I$1&gt;'Вводные данные'!$E$236,0,'Вводные данные'!$F$236*I$5))))</f>
        <v>0</v>
      </c>
      <c r="J114" s="357">
        <f>IF(J$1&gt;'Вводные данные'!$F$7,"N",(IF(J$1&lt;'Вводные данные'!$D$236,0,IF(J$1&gt;'Вводные данные'!$E$236,0,'Вводные данные'!$F$236*J$5))))</f>
        <v>0</v>
      </c>
      <c r="K114" s="357">
        <f>IF(K$1&gt;'Вводные данные'!$F$7,"N",(IF(K$1&lt;'Вводные данные'!$D$236,0,IF(K$1&gt;'Вводные данные'!$E$236,0,'Вводные данные'!$F$236*K$5))))</f>
        <v>0</v>
      </c>
      <c r="L114" s="357">
        <f>IF(L$1&gt;'Вводные данные'!$F$7,"N",(IF(L$1&lt;'Вводные данные'!$D$236,0,IF(L$1&gt;'Вводные данные'!$E$236,0,'Вводные данные'!$F$236*L$5))))</f>
        <v>0</v>
      </c>
      <c r="M114" s="357">
        <f>IF(M$1&gt;'Вводные данные'!$F$7,"N",(IF(M$1&lt;'Вводные данные'!$D$236,0,IF(M$1&gt;'Вводные данные'!$E$236,0,'Вводные данные'!$F$236*M$5))))</f>
        <v>0</v>
      </c>
      <c r="N114" s="357">
        <f>IF(N$1&gt;'Вводные данные'!$F$7,"N",(IF(N$1&lt;'Вводные данные'!$D$236,0,IF(N$1&gt;'Вводные данные'!$E$236,0,'Вводные данные'!$F$236*N$5))))</f>
        <v>0</v>
      </c>
      <c r="O114" s="357">
        <f>IF(O$1&gt;'Вводные данные'!$F$7,"N",(IF(O$1&lt;'Вводные данные'!$D$236,0,IF(O$1&gt;'Вводные данные'!$E$236,0,'Вводные данные'!$F$236*O$5))))</f>
        <v>0</v>
      </c>
      <c r="P114" s="357">
        <f>IF(P$1&gt;'Вводные данные'!$F$7,"N",(IF(P$1&lt;'Вводные данные'!$D$236,0,IF(P$1&gt;'Вводные данные'!$E$236,0,'Вводные данные'!$F$236*P$5))))</f>
        <v>0</v>
      </c>
      <c r="Q114" s="357">
        <f>IF(Q$1&gt;'Вводные данные'!$F$7,"N",(IF(Q$1&lt;'Вводные данные'!$D$236,0,IF(Q$1&gt;'Вводные данные'!$E$236,0,'Вводные данные'!$F$236*Q$5))))</f>
        <v>0</v>
      </c>
      <c r="R114" s="357">
        <f>IF(R$1&gt;'Вводные данные'!$F$7,"N",(IF(R$1&lt;'Вводные данные'!$D$236,0,IF(R$1&gt;'Вводные данные'!$E$236,0,'Вводные данные'!$F$236*R$5))))</f>
        <v>0</v>
      </c>
      <c r="S114" s="357">
        <f>IF(S$1&gt;'Вводные данные'!$F$7,"N",(IF(S$1&lt;'Вводные данные'!$D$236,0,IF(S$1&gt;'Вводные данные'!$E$236,0,'Вводные данные'!$F$236*S$5))))</f>
        <v>0</v>
      </c>
      <c r="T114" s="357">
        <f>IF(T$1&gt;'Вводные данные'!$F$7,"N",(IF(T$1&lt;'Вводные данные'!$D$236,0,IF(T$1&gt;'Вводные данные'!$E$236,0,'Вводные данные'!$F$236*T$5))))</f>
        <v>0</v>
      </c>
      <c r="U114" s="357">
        <f>IF(U$1&gt;'Вводные данные'!$F$7,"N",(IF(U$1&lt;'Вводные данные'!$D$236,0,IF(U$1&gt;'Вводные данные'!$E$236,0,'Вводные данные'!$F$236*U$5))))</f>
        <v>0</v>
      </c>
      <c r="V114" s="357">
        <f>IF(V$1&gt;'Вводные данные'!$F$7,"N",(IF(V$1&lt;'Вводные данные'!$D$236,0,IF(V$1&gt;'Вводные данные'!$E$236,0,'Вводные данные'!$F$236*V$5))))</f>
        <v>0</v>
      </c>
      <c r="W114" s="357">
        <f>IF(W$1&gt;'Вводные данные'!$F$7,"N",(IF(W$1&lt;'Вводные данные'!$D$236,0,IF(W$1&gt;'Вводные данные'!$E$236,0,'Вводные данные'!$F$236*W$5))))</f>
        <v>0</v>
      </c>
      <c r="X114" s="357" t="str">
        <f>IF(X$1&gt;'Вводные данные'!$F$7,"N",(IF(X$1&lt;'Вводные данные'!$D$236,0,IF(X$1&gt;'Вводные данные'!$E$236,0,'Вводные данные'!$F$236*X$5))))</f>
        <v>N</v>
      </c>
      <c r="Y114" s="357" t="str">
        <f>IF(Y$1&gt;'Вводные данные'!$F$7,"N",(IF(Y$1&lt;'Вводные данные'!$D$236,0,IF(Y$1&gt;'Вводные данные'!$E$236,0,'Вводные данные'!$F$236*Y$5))))</f>
        <v>N</v>
      </c>
      <c r="Z114" s="357" t="str">
        <f>IF(Z$1&gt;'Вводные данные'!$F$7,"N",(IF(Z$1&lt;'Вводные данные'!$D$236,0,IF(Z$1&gt;'Вводные данные'!$E$236,0,'Вводные данные'!$F$236*Z$5))))</f>
        <v>N</v>
      </c>
      <c r="AA114" s="357" t="str">
        <f>IF(AA$1&gt;'Вводные данные'!$F$7,"N",(IF(AA$1&lt;'Вводные данные'!$D$236,0,IF(AA$1&gt;'Вводные данные'!$E$236,0,'Вводные данные'!$F$236*AA$5))))</f>
        <v>N</v>
      </c>
      <c r="AB114" s="357" t="str">
        <f>IF(AB$1&gt;'Вводные данные'!$F$7,"N",(IF(AB$1&lt;'Вводные данные'!$D$236,0,IF(AB$1&gt;'Вводные данные'!$E$236,0,'Вводные данные'!$F$236*AB$5))))</f>
        <v>N</v>
      </c>
      <c r="AC114" s="357" t="str">
        <f>IF(AC$1&gt;'Вводные данные'!$F$7,"N",(IF(AC$1&lt;'Вводные данные'!$D$236,0,IF(AC$1&gt;'Вводные данные'!$E$236,0,'Вводные данные'!$F$236*AC$5))))</f>
        <v>N</v>
      </c>
      <c r="AD114" s="357" t="str">
        <f>IF(AD$1&gt;'Вводные данные'!$F$7,"N",(IF(AD$1&lt;'Вводные данные'!$D$236,0,IF(AD$1&gt;'Вводные данные'!$E$236,0,'Вводные данные'!$F$236*AD$5))))</f>
        <v>N</v>
      </c>
      <c r="AE114" s="357" t="str">
        <f>IF(AE$1&gt;'Вводные данные'!$F$7,"N",(IF(AE$1&lt;'Вводные данные'!$D$236,0,IF(AE$1&gt;'Вводные данные'!$E$236,0,'Вводные данные'!$F$236*AE$5))))</f>
        <v>N</v>
      </c>
      <c r="AF114" s="357" t="str">
        <f>IF(AF$1&gt;'Вводные данные'!$F$7,"N",(IF(AF$1&lt;'Вводные данные'!$D$236,0,IF(AF$1&gt;'Вводные данные'!$E$236,0,'Вводные данные'!$F$236*AF$5))))</f>
        <v>N</v>
      </c>
      <c r="AG114" s="357" t="str">
        <f>IF(AG$1&gt;'Вводные данные'!$F$7,"N",(IF(AG$1&lt;'Вводные данные'!$D$236,0,IF(AG$1&gt;'Вводные данные'!$E$236,0,'Вводные данные'!$F$236*AG$5))))</f>
        <v>N</v>
      </c>
      <c r="AH114" s="357" t="str">
        <f>IF(AH$1&gt;'Вводные данные'!$F$7,"N",(IF(AH$1&lt;'Вводные данные'!$D$236,0,IF(AH$1&gt;'Вводные данные'!$E$236,0,'Вводные данные'!$F$236*AH$5))))</f>
        <v>N</v>
      </c>
      <c r="AI114" s="357" t="str">
        <f>IF(AI$1&gt;'Вводные данные'!$F$7,"N",(IF(AI$1&lt;'Вводные данные'!$D$236,0,IF(AI$1&gt;'Вводные данные'!$E$236,0,'Вводные данные'!$F$236*AI$5))))</f>
        <v>N</v>
      </c>
      <c r="AJ114" s="357" t="str">
        <f>IF(AJ$1&gt;'Вводные данные'!$F$7,"N",(IF(AJ$1&lt;'Вводные данные'!$D$236,0,IF(AJ$1&gt;'Вводные данные'!$E$236,0,'Вводные данные'!$F$236*AJ$5))))</f>
        <v>N</v>
      </c>
      <c r="AK114" s="357" t="str">
        <f>IF(AK$1&gt;'Вводные данные'!$F$7,"N",(IF(AK$1&lt;'Вводные данные'!$D$236,0,IF(AK$1&gt;'Вводные данные'!$E$236,0,'Вводные данные'!$F$236*AK$5))))</f>
        <v>N</v>
      </c>
      <c r="AL114" s="357" t="str">
        <f>IF(AL$1&gt;'Вводные данные'!$F$7,"N",(IF(AL$1&lt;'Вводные данные'!$D$236,0,IF(AL$1&gt;'Вводные данные'!$E$236,0,'Вводные данные'!$F$236*AL$5))))</f>
        <v>N</v>
      </c>
      <c r="AM114" s="357" t="str">
        <f>IF(AM$1&gt;'Вводные данные'!$F$7,"N",(IF(AM$1&lt;'Вводные данные'!$D$236,0,IF(AM$1&gt;'Вводные данные'!$E$236,0,'Вводные данные'!$F$236*AM$5))))</f>
        <v>N</v>
      </c>
      <c r="AN114" s="357" t="str">
        <f>IF(AN$1&gt;'Вводные данные'!$F$7,"N",(IF(AN$1&lt;'Вводные данные'!$D$236,0,IF(AN$1&gt;'Вводные данные'!$E$236,0,'Вводные данные'!$F$236*AN$5))))</f>
        <v>N</v>
      </c>
      <c r="AO114" s="357" t="str">
        <f>IF(AO$1&gt;'Вводные данные'!$F$7,"N",(IF(AO$1&lt;'Вводные данные'!$D$236,0,IF(AO$1&gt;'Вводные данные'!$E$236,0,'Вводные данные'!$F$236*AO$5))))</f>
        <v>N</v>
      </c>
      <c r="AP114" s="357" t="str">
        <f>IF(AP$1&gt;'Вводные данные'!$F$7,"N",(IF(AP$1&lt;'Вводные данные'!$D$236,0,IF(AP$1&gt;'Вводные данные'!$E$236,0,'Вводные данные'!$F$236*AP$5))))</f>
        <v>N</v>
      </c>
      <c r="AQ114" s="357" t="str">
        <f>IF(AQ$1&gt;'Вводные данные'!$F$7,"N",(IF(AQ$1&lt;'Вводные данные'!$D$236,0,IF(AQ$1&gt;'Вводные данные'!$E$236,0,'Вводные данные'!$F$236*AQ$5))))</f>
        <v>N</v>
      </c>
      <c r="AR114" s="357" t="str">
        <f>IF(AR$1&gt;'Вводные данные'!$F$7,"N",(IF(AR$1&lt;'Вводные данные'!$D$236,0,IF(AR$1&gt;'Вводные данные'!$E$236,0,'Вводные данные'!$F$236*AR$5))))</f>
        <v>N</v>
      </c>
      <c r="AS114" s="357" t="str">
        <f>IF(AS$1&gt;'Вводные данные'!$F$7,"N",(IF(AS$1&lt;'Вводные данные'!$D$236,0,IF(AS$1&gt;'Вводные данные'!$E$236,0,'Вводные данные'!$F$236*AS$5))))</f>
        <v>N</v>
      </c>
      <c r="AT114" s="357" t="str">
        <f>IF(AT$1&gt;'Вводные данные'!$F$7,"N",(IF(AT$1&lt;'Вводные данные'!$D$236,0,IF(AT$1&gt;'Вводные данные'!$E$236,0,'Вводные данные'!$F$236*AT$5))))</f>
        <v>N</v>
      </c>
      <c r="AU114" s="357" t="str">
        <f>IF(AU$1&gt;'Вводные данные'!$F$7,"N",(IF(AU$1&lt;'Вводные данные'!$D$236,0,IF(AU$1&gt;'Вводные данные'!$E$236,0,'Вводные данные'!$F$236*AU$5))))</f>
        <v>N</v>
      </c>
      <c r="AV114" s="357" t="str">
        <f>IF(AV$1&gt;'Вводные данные'!$F$7,"N",(IF(AV$1&lt;'Вводные данные'!$D$236,0,IF(AV$1&gt;'Вводные данные'!$E$236,0,'Вводные данные'!$F$236*AV$5))))</f>
        <v>N</v>
      </c>
      <c r="AW114" s="357" t="str">
        <f>IF(AW$1&gt;'Вводные данные'!$F$7,"N",(IF(AW$1&lt;'Вводные данные'!$D$236,0,IF(AW$1&gt;'Вводные данные'!$E$236,0,'Вводные данные'!$F$236*AW$5))))</f>
        <v>N</v>
      </c>
      <c r="AX114" s="357" t="str">
        <f>IF(AX$1&gt;'Вводные данные'!$F$7,"N",(IF(AX$1&lt;'Вводные данные'!$D$236,0,IF(AX$1&gt;'Вводные данные'!$E$236,0,'Вводные данные'!$F$236*AX$5))))</f>
        <v>N</v>
      </c>
      <c r="AY114" s="357" t="str">
        <f>IF(AY$1&gt;'Вводные данные'!$F$7,"N",(IF(AY$1&lt;'Вводные данные'!$D$236,0,IF(AY$1&gt;'Вводные данные'!$E$236,0,'Вводные данные'!$F$236*AY$5))))</f>
        <v>N</v>
      </c>
      <c r="AZ114" s="357" t="str">
        <f>IF(AZ$1&gt;'Вводные данные'!$F$7,"N",(IF(AZ$1&lt;'Вводные данные'!$D$236,0,IF(AZ$1&gt;'Вводные данные'!$E$236,0,'Вводные данные'!$F$236*AZ$5))))</f>
        <v>N</v>
      </c>
      <c r="BA114" s="357" t="str">
        <f>IF(BA$1&gt;'Вводные данные'!$F$7,"N",(IF(BA$1&lt;'Вводные данные'!$D$236,0,IF(BA$1&gt;'Вводные данные'!$E$236,0,'Вводные данные'!$F$236*BA$5))))</f>
        <v>N</v>
      </c>
      <c r="BB114" s="357" t="str">
        <f>IF(BB$1&gt;'Вводные данные'!$F$7,"N",(IF(BB$1&lt;'Вводные данные'!$D$236,0,IF(BB$1&gt;'Вводные данные'!$E$236,0,'Вводные данные'!$F$236*BB$5))))</f>
        <v>N</v>
      </c>
      <c r="BC114" s="357" t="str">
        <f>IF(BC$1&gt;'Вводные данные'!$F$7,"N",(IF(BC$1&lt;'Вводные данные'!$D$236,0,IF(BC$1&gt;'Вводные данные'!$E$236,0,'Вводные данные'!$F$236*BC$5))))</f>
        <v>N</v>
      </c>
      <c r="BD114" s="357" t="str">
        <f>IF(BD$1&gt;'Вводные данные'!$F$7,"N",(IF(BD$1&lt;'Вводные данные'!$D$236,0,IF(BD$1&gt;'Вводные данные'!$E$236,0,'Вводные данные'!$F$236*BD$5))))</f>
        <v>N</v>
      </c>
      <c r="BE114" s="357" t="str">
        <f>IF(BE$1&gt;'Вводные данные'!$F$7,"N",(IF(BE$1&lt;'Вводные данные'!$D$236,0,IF(BE$1&gt;'Вводные данные'!$E$236,0,'Вводные данные'!$F$236*BE$5))))</f>
        <v>N</v>
      </c>
      <c r="BF114" s="357" t="str">
        <f>IF(BF$1&gt;'Вводные данные'!$F$7,"N",(IF(BF$1&lt;'Вводные данные'!$D$236,0,IF(BF$1&gt;'Вводные данные'!$E$236,0,'Вводные данные'!$F$236*BF$5))))</f>
        <v>N</v>
      </c>
      <c r="BG114" s="357" t="str">
        <f>IF(BG$1&gt;'Вводные данные'!$F$7,"N",(IF(BG$1&lt;'Вводные данные'!$D$236,0,IF(BG$1&gt;'Вводные данные'!$E$236,0,'Вводные данные'!$F$236*BG$5))))</f>
        <v>N</v>
      </c>
      <c r="BH114" s="357" t="str">
        <f>IF(BH$1&gt;'Вводные данные'!$F$7,"N",(IF(BH$1&lt;'Вводные данные'!$D$236,0,IF(BH$1&gt;'Вводные данные'!$E$236,0,'Вводные данные'!$F$236*BH$5))))</f>
        <v>N</v>
      </c>
      <c r="BI114" s="357" t="str">
        <f>IF(BI$1&gt;'Вводные данные'!$F$7,"N",(IF(BI$1&lt;'Вводные данные'!$D$236,0,IF(BI$1&gt;'Вводные данные'!$E$236,0,'Вводные данные'!$F$236*BI$5))))</f>
        <v>N</v>
      </c>
      <c r="BJ114" s="357" t="str">
        <f>IF(BJ$1&gt;'Вводные данные'!$F$7,"N",(IF(BJ$1&lt;'Вводные данные'!$D$236,0,IF(BJ$1&gt;'Вводные данные'!$E$236,0,'Вводные данные'!$F$236*BJ$5))))</f>
        <v>N</v>
      </c>
      <c r="BK114" s="357" t="str">
        <f>IF(BK$1&gt;'Вводные данные'!$F$7,"N",(IF(BK$1&lt;'Вводные данные'!$D$236,0,IF(BK$1&gt;'Вводные данные'!$E$236,0,'Вводные данные'!$F$236*BK$5))))</f>
        <v>N</v>
      </c>
      <c r="BL114" s="357" t="str">
        <f>IF(BL$1&gt;'Вводные данные'!$F$7,"N",(IF(BL$1&lt;'Вводные данные'!$D$236,0,IF(BL$1&gt;'Вводные данные'!$E$236,0,'Вводные данные'!$F$236*BL$5))))</f>
        <v>N</v>
      </c>
      <c r="BM114" s="357" t="str">
        <f>IF(BM$1&gt;'Вводные данные'!$F$7,"N",(IF(BM$1&lt;'Вводные данные'!$D$236,0,IF(BM$1&gt;'Вводные данные'!$E$236,0,'Вводные данные'!$F$236*BM$5))))</f>
        <v>N</v>
      </c>
      <c r="BN114" s="357" t="str">
        <f>IF(BN$1&gt;'Вводные данные'!$F$7,"N",(IF(BN$1&lt;'Вводные данные'!$D$236,0,IF(BN$1&gt;'Вводные данные'!$E$236,0,'Вводные данные'!$F$236*BN$5))))</f>
        <v>N</v>
      </c>
      <c r="BO114" s="357" t="str">
        <f>IF(BO$1&gt;'Вводные данные'!$F$7,"N",(IF(BO$1&lt;'Вводные данные'!$D$236,0,IF(BO$1&gt;'Вводные данные'!$E$236,0,'Вводные данные'!$F$236*BO$5))))</f>
        <v>N</v>
      </c>
      <c r="BP114" s="357" t="str">
        <f>IF(BP$1&gt;'Вводные данные'!$F$7,"N",(IF(BP$1&lt;'Вводные данные'!$D$236,0,IF(BP$1&gt;'Вводные данные'!$E$236,0,'Вводные данные'!$F$236*BP$5))))</f>
        <v>N</v>
      </c>
      <c r="BQ114" s="357" t="str">
        <f>IF(BQ$1&gt;'Вводные данные'!$F$7,"N",(IF(BQ$1&lt;'Вводные данные'!$D$236,0,IF(BQ$1&gt;'Вводные данные'!$E$236,0,'Вводные данные'!$F$236*BQ$5))))</f>
        <v>N</v>
      </c>
      <c r="BR114" s="357" t="str">
        <f>IF(BR$1&gt;'Вводные данные'!$F$7,"N",(IF(BR$1&lt;'Вводные данные'!$D$236,0,IF(BR$1&gt;'Вводные данные'!$E$236,0,'Вводные данные'!$F$236*BR$5))))</f>
        <v>N</v>
      </c>
      <c r="BS114" s="357" t="str">
        <f>IF(BS$1&gt;'Вводные данные'!$F$7,"N",(IF(BS$1&lt;'Вводные данные'!$D$236,0,IF(BS$1&gt;'Вводные данные'!$E$236,0,'Вводные данные'!$F$236*BS$5))))</f>
        <v>N</v>
      </c>
      <c r="BT114" s="357" t="str">
        <f>IF(BT$1&gt;'Вводные данные'!$F$7,"N",(IF(BT$1&lt;'Вводные данные'!$D$236,0,IF(BT$1&gt;'Вводные данные'!$E$236,0,'Вводные данные'!$F$236*BT$5))))</f>
        <v>N</v>
      </c>
      <c r="BU114" s="357" t="str">
        <f>IF(BU$1&gt;'Вводные данные'!$F$7,"N",(IF(BU$1&lt;'Вводные данные'!$D$236,0,IF(BU$1&gt;'Вводные данные'!$E$236,0,'Вводные данные'!$F$236*BU$5))))</f>
        <v>N</v>
      </c>
      <c r="BV114" s="357" t="str">
        <f>IF(BV$1&gt;'Вводные данные'!$F$7,"N",(IF(BV$1&lt;'Вводные данные'!$D$236,0,IF(BV$1&gt;'Вводные данные'!$E$236,0,'Вводные данные'!$F$236*BV$5))))</f>
        <v>N</v>
      </c>
      <c r="BW114" s="357" t="str">
        <f>IF(BW$1&gt;'Вводные данные'!$F$7,"N",(IF(BW$1&lt;'Вводные данные'!$D$236,0,IF(BW$1&gt;'Вводные данные'!$E$236,0,'Вводные данные'!$F$236*BW$5))))</f>
        <v>N</v>
      </c>
      <c r="BX114" s="357" t="str">
        <f>IF(BX$1&gt;'Вводные данные'!$F$7,"N",(IF(BX$1&lt;'Вводные данные'!$D$236,0,IF(BX$1&gt;'Вводные данные'!$E$236,0,'Вводные данные'!$F$236*BX$5))))</f>
        <v>N</v>
      </c>
      <c r="BY114" s="357" t="str">
        <f>IF(BY$1&gt;'Вводные данные'!$F$7,"N",(IF(BY$1&lt;'Вводные данные'!$D$236,0,IF(BY$1&gt;'Вводные данные'!$E$236,0,'Вводные данные'!$F$236*BY$5))))</f>
        <v>N</v>
      </c>
      <c r="BZ114" s="357" t="str">
        <f>IF(BZ$1&gt;'Вводные данные'!$F$7,"N",(IF(BZ$1&lt;'Вводные данные'!$D$236,0,IF(BZ$1&gt;'Вводные данные'!$E$236,0,'Вводные данные'!$F$236*BZ$5))))</f>
        <v>N</v>
      </c>
      <c r="CA114" s="357" t="str">
        <f>IF(CA$1&gt;'Вводные данные'!$F$7,"N",(IF(CA$1&lt;'Вводные данные'!$D$236,0,IF(CA$1&gt;'Вводные данные'!$E$236,0,'Вводные данные'!$F$236*CA$5))))</f>
        <v>N</v>
      </c>
      <c r="CB114" s="357" t="str">
        <f>IF(CB$1&gt;'Вводные данные'!$F$7,"N",(IF(CB$1&lt;'Вводные данные'!$D$236,0,IF(CB$1&gt;'Вводные данные'!$E$236,0,'Вводные данные'!$F$236*CB$5))))</f>
        <v>N</v>
      </c>
      <c r="CC114" s="357" t="str">
        <f>IF(CC$1&gt;'Вводные данные'!$F$7,"N",(IF(CC$1&lt;'Вводные данные'!$D$236,0,IF(CC$1&gt;'Вводные данные'!$E$236,0,'Вводные данные'!$F$236*CC$5))))</f>
        <v>N</v>
      </c>
      <c r="CD114" s="357" t="str">
        <f>IF(CD$1&gt;'Вводные данные'!$F$7,"N",(IF(CD$1&lt;'Вводные данные'!$D$236,0,IF(CD$1&gt;'Вводные данные'!$E$236,0,'Вводные данные'!$F$236*CD$5))))</f>
        <v>N</v>
      </c>
      <c r="CE114" s="357" t="str">
        <f>IF(CE$1&gt;'Вводные данные'!$F$7,"N",(IF(CE$1&lt;'Вводные данные'!$D$236,0,IF(CE$1&gt;'Вводные данные'!$E$236,0,'Вводные данные'!$F$236*CE$5))))</f>
        <v>N</v>
      </c>
      <c r="CF114" s="357" t="str">
        <f>IF(CF$1&gt;'Вводные данные'!$F$7,"N",(IF(CF$1&lt;'Вводные данные'!$D$236,0,IF(CF$1&gt;'Вводные данные'!$E$236,0,'Вводные данные'!$F$236*CF$5))))</f>
        <v>N</v>
      </c>
      <c r="CG114" s="357" t="str">
        <f>IF(CG$1&gt;'Вводные данные'!$F$7,"N",(IF(CG$1&lt;'Вводные данные'!$D$236,0,IF(CG$1&gt;'Вводные данные'!$E$236,0,'Вводные данные'!$F$236*CG$5))))</f>
        <v>N</v>
      </c>
      <c r="CH114" s="357" t="str">
        <f>IF(CH$1&gt;'Вводные данные'!$F$7,"N",(IF(CH$1&lt;'Вводные данные'!$D$236,0,IF(CH$1&gt;'Вводные данные'!$E$236,0,'Вводные данные'!$F$236*CH$5))))</f>
        <v>N</v>
      </c>
      <c r="CI114" s="357" t="str">
        <f>IF(CI$1&gt;'Вводные данные'!$F$7,"N",(IF(CI$1&lt;'Вводные данные'!$D$236,0,IF(CI$1&gt;'Вводные данные'!$E$236,0,'Вводные данные'!$F$236*CI$5))))</f>
        <v>N</v>
      </c>
      <c r="CJ114" s="357" t="str">
        <f>IF(CJ$1&gt;'Вводные данные'!$F$7,"N",(IF(CJ$1&lt;'Вводные данные'!$D$236,0,IF(CJ$1&gt;'Вводные данные'!$E$236,0,'Вводные данные'!$F$236*CJ$5))))</f>
        <v>N</v>
      </c>
      <c r="CK114" s="357" t="str">
        <f>IF(CK$1&gt;'Вводные данные'!$F$7,"N",(IF(CK$1&lt;'Вводные данные'!$D$236,0,IF(CK$1&gt;'Вводные данные'!$E$236,0,'Вводные данные'!$F$236*CK$5))))</f>
        <v>N</v>
      </c>
      <c r="CL114" s="357" t="str">
        <f>IF(CL$1&gt;'Вводные данные'!$F$7,"N",(IF(CL$1&lt;'Вводные данные'!$D$236,0,IF(CL$1&gt;'Вводные данные'!$E$236,0,'Вводные данные'!$F$236*CL$5))))</f>
        <v>N</v>
      </c>
      <c r="CM114" s="357" t="str">
        <f>IF(CM$1&gt;'Вводные данные'!$F$7,"N",(IF(CM$1&lt;'Вводные данные'!$D$236,0,IF(CM$1&gt;'Вводные данные'!$E$236,0,'Вводные данные'!$F$236*CM$5))))</f>
        <v>N</v>
      </c>
      <c r="CN114" s="357" t="str">
        <f>IF(CN$1&gt;'Вводные данные'!$F$7,"N",(IF(CN$1&lt;'Вводные данные'!$D$236,0,IF(CN$1&gt;'Вводные данные'!$E$236,0,'Вводные данные'!$F$236*CN$5))))</f>
        <v>N</v>
      </c>
      <c r="CO114" s="357" t="str">
        <f>IF(CO$1&gt;'Вводные данные'!$F$7,"N",(IF(CO$1&lt;'Вводные данные'!$D$236,0,IF(CO$1&gt;'Вводные данные'!$E$236,0,'Вводные данные'!$F$236*CO$5))))</f>
        <v>N</v>
      </c>
      <c r="CP114" s="357" t="str">
        <f>IF(CP$1&gt;'Вводные данные'!$F$7,"N",(IF(CP$1&lt;'Вводные данные'!$D$236,0,IF(CP$1&gt;'Вводные данные'!$E$236,0,'Вводные данные'!$F$236*CP$5))))</f>
        <v>N</v>
      </c>
      <c r="CQ114" s="357" t="str">
        <f>IF(CQ$1&gt;'Вводные данные'!$F$7,"N",(IF(CQ$1&lt;'Вводные данные'!$D$236,0,IF(CQ$1&gt;'Вводные данные'!$E$236,0,'Вводные данные'!$F$236*CQ$5))))</f>
        <v>N</v>
      </c>
      <c r="CR114" s="357" t="str">
        <f>IF(CR$1&gt;'Вводные данные'!$F$7,"N",(IF(CR$1&lt;'Вводные данные'!$D$236,0,IF(CR$1&gt;'Вводные данные'!$E$236,0,'Вводные данные'!$F$236*CR$5))))</f>
        <v>N</v>
      </c>
      <c r="CS114" s="357" t="str">
        <f>IF(CS$1&gt;'Вводные данные'!$F$7,"N",(IF(CS$1&lt;'Вводные данные'!$D$236,0,IF(CS$1&gt;'Вводные данные'!$E$236,0,'Вводные данные'!$F$236*CS$5))))</f>
        <v>N</v>
      </c>
      <c r="CT114" s="357" t="str">
        <f>IF(CT$1&gt;'Вводные данные'!$F$7,"N",(IF(CT$1&lt;'Вводные данные'!$D$236,0,IF(CT$1&gt;'Вводные данные'!$E$236,0,'Вводные данные'!$F$236*CT$5))))</f>
        <v>N</v>
      </c>
      <c r="CU114" s="357" t="str">
        <f>IF(CU$1&gt;'Вводные данные'!$F$7,"N",(IF(CU$1&lt;'Вводные данные'!$D$236,0,IF(CU$1&gt;'Вводные данные'!$E$236,0,'Вводные данные'!$F$236*CU$5))))</f>
        <v>N</v>
      </c>
      <c r="CV114" s="357" t="str">
        <f>IF(CV$1&gt;'Вводные данные'!$F$7,"N",(IF(CV$1&lt;'Вводные данные'!$D$236,0,IF(CV$1&gt;'Вводные данные'!$E$236,0,'Вводные данные'!$F$236*CV$5))))</f>
        <v>N</v>
      </c>
      <c r="CW114" s="357" t="str">
        <f>IF(CW$1&gt;'Вводные данные'!$F$7,"N",(IF(CW$1&lt;'Вводные данные'!$D$236,0,IF(CW$1&gt;'Вводные данные'!$E$236,0,'Вводные данные'!$F$236*CW$5))))</f>
        <v>N</v>
      </c>
      <c r="CX114" s="357" t="str">
        <f>IF(CX$1&gt;'Вводные данные'!$F$7,"N",(IF(CX$1&lt;'Вводные данные'!$D$236,0,IF(CX$1&gt;'Вводные данные'!$E$236,0,'Вводные данные'!$F$236*CX$5))))</f>
        <v>N</v>
      </c>
      <c r="CY114" s="357" t="str">
        <f>IF(CY$1&gt;'Вводные данные'!$F$7,"N",(IF(CY$1&lt;'Вводные данные'!$D$236,0,IF(CY$1&gt;'Вводные данные'!$E$236,0,'Вводные данные'!$F$236*CY$5))))</f>
        <v>N</v>
      </c>
      <c r="CZ114" s="357" t="str">
        <f>IF(CZ$1&gt;'Вводные данные'!$F$7,"N",(IF(CZ$1&lt;'Вводные данные'!$D$236,0,IF(CZ$1&gt;'Вводные данные'!$E$236,0,'Вводные данные'!$F$236*CZ$5))))</f>
        <v>N</v>
      </c>
      <c r="DA114" s="357" t="str">
        <f>IF(DA$1&gt;'Вводные данные'!$F$7,"N",(IF(DA$1&lt;'Вводные данные'!$D$236,0,IF(DA$1&gt;'Вводные данные'!$E$236,0,'Вводные данные'!$F$236*DA$5))))</f>
        <v>N</v>
      </c>
      <c r="DB114" s="357" t="str">
        <f>IF(DB$1&gt;'Вводные данные'!$F$7,"N",(IF(DB$1&lt;'Вводные данные'!$D$236,0,IF(DB$1&gt;'Вводные данные'!$E$236,0,'Вводные данные'!$F$236*DB$5))))</f>
        <v>N</v>
      </c>
      <c r="DC114" s="357" t="str">
        <f>IF(DC$1&gt;'Вводные данные'!$F$7,"N",(IF(DC$1&lt;'Вводные данные'!$D$236,0,IF(DC$1&gt;'Вводные данные'!$E$236,0,'Вводные данные'!$F$236*DC$5))))</f>
        <v>N</v>
      </c>
      <c r="DD114" s="357" t="str">
        <f>IF(DD$1&gt;'Вводные данные'!$F$7,"N",(IF(DD$1&lt;'Вводные данные'!$D$236,0,IF(DD$1&gt;'Вводные данные'!$E$236,0,'Вводные данные'!$F$236*DD$5))))</f>
        <v>N</v>
      </c>
      <c r="DE114" s="357" t="str">
        <f>IF(DE$1&gt;'Вводные данные'!$F$7,"N",(IF(DE$1&lt;'Вводные данные'!$D$236,0,IF(DE$1&gt;'Вводные данные'!$E$236,0,'Вводные данные'!$F$236*DE$5))))</f>
        <v>N</v>
      </c>
      <c r="DF114" s="357" t="str">
        <f>IF(DF$1&gt;'Вводные данные'!$F$7,"N",(IF(DF$1&lt;'Вводные данные'!$D$236,0,IF(DF$1&gt;'Вводные данные'!$E$236,0,'Вводные данные'!$F$236*DF$5))))</f>
        <v>N</v>
      </c>
      <c r="DG114" s="357" t="str">
        <f>IF(DG$1&gt;'Вводные данные'!$F$7,"N",(IF(DG$1&lt;'Вводные данные'!$D$236,0,IF(DG$1&gt;'Вводные данные'!$E$236,0,'Вводные данные'!$F$236*DG$5))))</f>
        <v>N</v>
      </c>
      <c r="DH114" s="357" t="str">
        <f>IF(DH$1&gt;'Вводные данные'!$F$7,"N",(IF(DH$1&lt;'Вводные данные'!$D$236,0,IF(DH$1&gt;'Вводные данные'!$E$236,0,'Вводные данные'!$F$236*DH$5))))</f>
        <v>N</v>
      </c>
      <c r="DI114" s="357" t="str">
        <f>IF(DI$1&gt;'Вводные данные'!$F$7,"N",(IF(DI$1&lt;'Вводные данные'!$D$236,0,IF(DI$1&gt;'Вводные данные'!$E$236,0,'Вводные данные'!$F$236*DI$5))))</f>
        <v>N</v>
      </c>
      <c r="DJ114" s="357" t="str">
        <f>IF(DJ$1&gt;'Вводные данные'!$F$7,"N",(IF(DJ$1&lt;'Вводные данные'!$D$236,0,IF(DJ$1&gt;'Вводные данные'!$E$236,0,'Вводные данные'!$F$236*DJ$5))))</f>
        <v>N</v>
      </c>
      <c r="DK114" s="357" t="str">
        <f>IF(DK$1&gt;'Вводные данные'!$F$7,"N",(IF(DK$1&lt;'Вводные данные'!$D$236,0,IF(DK$1&gt;'Вводные данные'!$E$236,0,'Вводные данные'!$F$236*DK$5))))</f>
        <v>N</v>
      </c>
      <c r="DL114" s="357" t="str">
        <f>IF(DL$1&gt;'Вводные данные'!$F$7,"N",(IF(DL$1&lt;'Вводные данные'!$D$236,0,IF(DL$1&gt;'Вводные данные'!$E$236,0,'Вводные данные'!$F$236*DL$5))))</f>
        <v>N</v>
      </c>
      <c r="DM114" s="357" t="str">
        <f>IF(DM$1&gt;'Вводные данные'!$F$7,"N",(IF(DM$1&lt;'Вводные данные'!$D$236,0,IF(DM$1&gt;'Вводные данные'!$E$236,0,'Вводные данные'!$F$236*DM$5))))</f>
        <v>N</v>
      </c>
      <c r="DN114" s="357" t="str">
        <f>IF(DN$1&gt;'Вводные данные'!$F$7,"N",(IF(DN$1&lt;'Вводные данные'!$D$236,0,IF(DN$1&gt;'Вводные данные'!$E$236,0,'Вводные данные'!$F$236*DN$5))))</f>
        <v>N</v>
      </c>
      <c r="DO114" s="357" t="str">
        <f>IF(DO$1&gt;'Вводные данные'!$F$7,"N",(IF(DO$1&lt;'Вводные данные'!$D$236,0,IF(DO$1&gt;'Вводные данные'!$E$236,0,'Вводные данные'!$F$236*DO$5))))</f>
        <v>N</v>
      </c>
      <c r="DP114" s="357" t="str">
        <f>IF(DP$1&gt;'Вводные данные'!$F$7,"N",(IF(DP$1&lt;'Вводные данные'!$D$236,0,IF(DP$1&gt;'Вводные данные'!$E$236,0,'Вводные данные'!$F$236*DP$5))))</f>
        <v>N</v>
      </c>
      <c r="DQ114" s="357" t="str">
        <f>IF(DQ$1&gt;'Вводные данные'!$F$7,"N",(IF(DQ$1&lt;'Вводные данные'!$D$236,0,IF(DQ$1&gt;'Вводные данные'!$E$236,0,'Вводные данные'!$F$236*DQ$5))))</f>
        <v>N</v>
      </c>
      <c r="DR114" s="357" t="str">
        <f>IF(DR$1&gt;'Вводные данные'!$F$7,"N",(IF(DR$1&lt;'Вводные данные'!$D$236,0,IF(DR$1&gt;'Вводные данные'!$E$236,0,'Вводные данные'!$F$236*DR$5))))</f>
        <v>N</v>
      </c>
      <c r="DS114" s="357" t="str">
        <f>IF(DS$1&gt;'Вводные данные'!$F$7,"N",(IF(DS$1&lt;'Вводные данные'!$D$236,0,IF(DS$1&gt;'Вводные данные'!$E$236,0,'Вводные данные'!$F$236*DS$5))))</f>
        <v>N</v>
      </c>
      <c r="DT114" s="357" t="str">
        <f>IF(DT$1&gt;'Вводные данные'!$F$7,"N",(IF(DT$1&lt;'Вводные данные'!$D$236,0,IF(DT$1&gt;'Вводные данные'!$E$236,0,'Вводные данные'!$F$236*DT$5))))</f>
        <v>N</v>
      </c>
      <c r="DU114" s="357" t="str">
        <f>IF(DU$1&gt;'Вводные данные'!$F$7,"N",(IF(DU$1&lt;'Вводные данные'!$D$236,0,IF(DU$1&gt;'Вводные данные'!$E$236,0,'Вводные данные'!$F$236*DU$5))))</f>
        <v>N</v>
      </c>
      <c r="DV114" s="357" t="str">
        <f>IF(DV$1&gt;'Вводные данные'!$F$7,"N",(IF(DV$1&lt;'Вводные данные'!$D$236,0,IF(DV$1&gt;'Вводные данные'!$E$236,0,'Вводные данные'!$F$236*DV$5))))</f>
        <v>N</v>
      </c>
      <c r="DW114" s="357" t="str">
        <f>IF(DW$1&gt;'Вводные данные'!$F$7,"N",(IF(DW$1&lt;'Вводные данные'!$D$236,0,IF(DW$1&gt;'Вводные данные'!$E$236,0,'Вводные данные'!$F$236*DW$5))))</f>
        <v>N</v>
      </c>
      <c r="DX114" s="357" t="str">
        <f>IF(DX$1&gt;'Вводные данные'!$F$7,"N",(IF(DX$1&lt;'Вводные данные'!$D$236,0,IF(DX$1&gt;'Вводные данные'!$E$236,0,'Вводные данные'!$F$236*DX$5))))</f>
        <v>N</v>
      </c>
      <c r="DY114" s="357" t="str">
        <f>IF(DY$1&gt;'Вводные данные'!$F$7,"N",(IF(DY$1&lt;'Вводные данные'!$D$236,0,IF(DY$1&gt;'Вводные данные'!$E$236,0,'Вводные данные'!$F$236*DY$5))))</f>
        <v>N</v>
      </c>
      <c r="DZ114" s="357" t="str">
        <f>IF(DZ$1&gt;'Вводные данные'!$F$7,"N",(IF(DZ$1&lt;'Вводные данные'!$D$236,0,IF(DZ$1&gt;'Вводные данные'!$E$236,0,'Вводные данные'!$F$236*DZ$5))))</f>
        <v>N</v>
      </c>
      <c r="EA114" s="357" t="str">
        <f>IF(EA$1&gt;'Вводные данные'!$F$7,"N",(IF(EA$1&lt;'Вводные данные'!$D$236,0,IF(EA$1&gt;'Вводные данные'!$E$236,0,'Вводные данные'!$F$236*EA$5))))</f>
        <v>N</v>
      </c>
      <c r="EB114" s="357" t="str">
        <f>IF(EB$1&gt;'Вводные данные'!$F$7,"N",(IF(EB$1&lt;'Вводные данные'!$D$236,0,IF(EB$1&gt;'Вводные данные'!$E$236,0,'Вводные данные'!$F$236*EB$5))))</f>
        <v>N</v>
      </c>
      <c r="EC114" s="357" t="str">
        <f>IF(EC$1&gt;'Вводные данные'!$F$7,"N",(IF(EC$1&lt;'Вводные данные'!$D$236,0,IF(EC$1&gt;'Вводные данные'!$E$236,0,'Вводные данные'!$F$236*EC$5))))</f>
        <v>N</v>
      </c>
      <c r="ED114" s="357" t="str">
        <f>IF(ED$1&gt;'Вводные данные'!$F$7,"N",(IF(ED$1&lt;'Вводные данные'!$D$236,0,IF(ED$1&gt;'Вводные данные'!$E$236,0,'Вводные данные'!$F$236*ED$5))))</f>
        <v>N</v>
      </c>
      <c r="EE114" s="357" t="str">
        <f>IF(EE$1&gt;'Вводные данные'!$F$7,"N",(IF(EE$1&lt;'Вводные данные'!$D$236,0,IF(EE$1&gt;'Вводные данные'!$E$236,0,'Вводные данные'!$F$236*EE$5))))</f>
        <v>N</v>
      </c>
      <c r="EF114" s="357" t="str">
        <f>IF(EF$1&gt;'Вводные данные'!$F$7,"N",(IF(EF$1&lt;'Вводные данные'!$D$236,0,IF(EF$1&gt;'Вводные данные'!$E$236,0,'Вводные данные'!$F$236*EF$5))))</f>
        <v>N</v>
      </c>
      <c r="EG114" s="357" t="str">
        <f>IF(EG$1&gt;'Вводные данные'!$F$7,"N",(IF(EG$1&lt;'Вводные данные'!$D$236,0,IF(EG$1&gt;'Вводные данные'!$E$236,0,'Вводные данные'!$F$236*EG$5))))</f>
        <v>N</v>
      </c>
      <c r="EH114" s="357" t="str">
        <f>IF(EH$1&gt;'Вводные данные'!$F$7,"N",(IF(EH$1&lt;'Вводные данные'!$D$236,0,IF(EH$1&gt;'Вводные данные'!$E$236,0,'Вводные данные'!$F$236*EH$5))))</f>
        <v>N</v>
      </c>
      <c r="EI114" s="357" t="str">
        <f>IF(EI$1&gt;'Вводные данные'!$F$7,"N",(IF(EI$1&lt;'Вводные данные'!$D$236,0,IF(EI$1&gt;'Вводные данные'!$E$236,0,'Вводные данные'!$F$236*EI$5))))</f>
        <v>N</v>
      </c>
      <c r="EJ114" s="357" t="str">
        <f>IF(EJ$1&gt;'Вводные данные'!$F$7,"N",(IF(EJ$1&lt;'Вводные данные'!$D$236,0,IF(EJ$1&gt;'Вводные данные'!$E$236,0,'Вводные данные'!$F$236*EJ$5))))</f>
        <v>N</v>
      </c>
      <c r="EK114" s="357" t="str">
        <f>IF(EK$1&gt;'Вводные данные'!$F$7,"N",(IF(EK$1&lt;'Вводные данные'!$D$236,0,IF(EK$1&gt;'Вводные данные'!$E$236,0,'Вводные данные'!$F$236*EK$5))))</f>
        <v>N</v>
      </c>
      <c r="EL114" s="357" t="str">
        <f>IF(EL$1&gt;'Вводные данные'!$F$7,"N",(IF(EL$1&lt;'Вводные данные'!$D$236,0,IF(EL$1&gt;'Вводные данные'!$E$236,0,'Вводные данные'!$F$236*EL$5))))</f>
        <v>N</v>
      </c>
      <c r="EM114" s="357" t="str">
        <f>IF(EM$1&gt;'Вводные данные'!$F$7,"N",(IF(EM$1&lt;'Вводные данные'!$D$236,0,IF(EM$1&gt;'Вводные данные'!$E$236,0,'Вводные данные'!$F$236*EM$5))))</f>
        <v>N</v>
      </c>
      <c r="EN114" s="357" t="str">
        <f>IF(EN$1&gt;'Вводные данные'!$F$7,"N",(IF(EN$1&lt;'Вводные данные'!$D$236,0,IF(EN$1&gt;'Вводные данные'!$E$236,0,'Вводные данные'!$F$236*EN$5))))</f>
        <v>N</v>
      </c>
      <c r="EO114" s="357" t="str">
        <f>IF(EO$1&gt;'Вводные данные'!$F$7,"N",(IF(EO$1&lt;'Вводные данные'!$D$236,0,IF(EO$1&gt;'Вводные данные'!$E$236,0,'Вводные данные'!$F$236*EO$5))))</f>
        <v>N</v>
      </c>
      <c r="EP114" s="357" t="str">
        <f>IF(EP$1&gt;'Вводные данные'!$F$7,"N",(IF(EP$1&lt;'Вводные данные'!$D$236,0,IF(EP$1&gt;'Вводные данные'!$E$236,0,'Вводные данные'!$F$236*EP$5))))</f>
        <v>N</v>
      </c>
      <c r="EQ114" s="357" t="str">
        <f>IF(EQ$1&gt;'Вводные данные'!$F$7,"N",(IF(EQ$1&lt;'Вводные данные'!$D$236,0,IF(EQ$1&gt;'Вводные данные'!$E$236,0,'Вводные данные'!$F$236*EQ$5))))</f>
        <v>N</v>
      </c>
      <c r="ER114" s="357" t="str">
        <f>IF(ER$1&gt;'Вводные данные'!$F$7,"N",(IF(ER$1&lt;'Вводные данные'!$D$236,0,IF(ER$1&gt;'Вводные данные'!$E$236,0,'Вводные данные'!$F$236*ER$5))))</f>
        <v>N</v>
      </c>
      <c r="ES114" s="357" t="str">
        <f>IF(ES$1&gt;'Вводные данные'!$F$7,"N",(IF(ES$1&lt;'Вводные данные'!$D$236,0,IF(ES$1&gt;'Вводные данные'!$E$236,0,'Вводные данные'!$F$236*ES$5))))</f>
        <v>N</v>
      </c>
      <c r="ET114" s="357" t="str">
        <f>IF(ET$1&gt;'Вводные данные'!$F$7,"N",(IF(ET$1&lt;'Вводные данные'!$D$236,0,IF(ET$1&gt;'Вводные данные'!$E$236,0,'Вводные данные'!$F$236*ET$5))))</f>
        <v>N</v>
      </c>
      <c r="EU114" s="357" t="str">
        <f>IF(EU$1&gt;'Вводные данные'!$F$7,"N",(IF(EU$1&lt;'Вводные данные'!$D$236,0,IF(EU$1&gt;'Вводные данные'!$E$236,0,'Вводные данные'!$F$236*EU$5))))</f>
        <v>N</v>
      </c>
      <c r="EV114" s="357" t="str">
        <f>IF(EV$1&gt;'Вводные данные'!$F$7,"N",(IF(EV$1&lt;'Вводные данные'!$D$236,0,IF(EV$1&gt;'Вводные данные'!$E$236,0,'Вводные данные'!$F$236*EV$5))))</f>
        <v>N</v>
      </c>
      <c r="EW114" s="357" t="str">
        <f>IF(EW$1&gt;'Вводные данные'!$F$7,"N",(IF(EW$1&lt;'Вводные данные'!$D$236,0,IF(EW$1&gt;'Вводные данные'!$E$236,0,'Вводные данные'!$F$236*EW$5))))</f>
        <v>N</v>
      </c>
    </row>
    <row r="115" spans="2:153" s="361" customFormat="1" ht="15" customHeight="1" x14ac:dyDescent="0.25">
      <c r="B115" s="363" t="str">
        <f>IF('Вводные данные'!B237=0,"",'Вводные данные'!B237)</f>
        <v>Временные расходы 5</v>
      </c>
      <c r="C115" s="357">
        <f t="shared" si="24"/>
        <v>0</v>
      </c>
      <c r="D115" s="357">
        <f>IF(D$1&gt;'Вводные данные'!$F$7,"N",(IF(D$1&lt;'Вводные данные'!$D$237,0,IF(D$1&gt;'Вводные данные'!$E$237,0,'Вводные данные'!$F$237*D$5))))</f>
        <v>0</v>
      </c>
      <c r="E115" s="357">
        <f>IF(E$1&gt;'Вводные данные'!$F$7,"N",(IF(E$1&lt;'Вводные данные'!$D$237,0,IF(E$1&gt;'Вводные данные'!$E$237,0,'Вводные данные'!$F$237*E$5))))</f>
        <v>0</v>
      </c>
      <c r="F115" s="357">
        <f>IF(F$1&gt;'Вводные данные'!$F$7,"N",(IF(F$1&lt;'Вводные данные'!$D$237,0,IF(F$1&gt;'Вводные данные'!$E$237,0,'Вводные данные'!$F$237*F$5))))</f>
        <v>0</v>
      </c>
      <c r="G115" s="357">
        <f>IF(G$1&gt;'Вводные данные'!$F$7,"N",(IF(G$1&lt;'Вводные данные'!$D$237,0,IF(G$1&gt;'Вводные данные'!$E$237,0,'Вводные данные'!$F$237*G$5))))</f>
        <v>0</v>
      </c>
      <c r="H115" s="357">
        <f>IF(H$1&gt;'Вводные данные'!$F$7,"N",(IF(H$1&lt;'Вводные данные'!$D$237,0,IF(H$1&gt;'Вводные данные'!$E$237,0,'Вводные данные'!$F$237*H$5))))</f>
        <v>0</v>
      </c>
      <c r="I115" s="357">
        <f>IF(I$1&gt;'Вводные данные'!$F$7,"N",(IF(I$1&lt;'Вводные данные'!$D$237,0,IF(I$1&gt;'Вводные данные'!$E$237,0,'Вводные данные'!$F$237*I$5))))</f>
        <v>0</v>
      </c>
      <c r="J115" s="357">
        <f>IF(J$1&gt;'Вводные данные'!$F$7,"N",(IF(J$1&lt;'Вводные данные'!$D$237,0,IF(J$1&gt;'Вводные данные'!$E$237,0,'Вводные данные'!$F$237*J$5))))</f>
        <v>0</v>
      </c>
      <c r="K115" s="357">
        <f>IF(K$1&gt;'Вводные данные'!$F$7,"N",(IF(K$1&lt;'Вводные данные'!$D$237,0,IF(K$1&gt;'Вводные данные'!$E$237,0,'Вводные данные'!$F$237*K$5))))</f>
        <v>0</v>
      </c>
      <c r="L115" s="357">
        <f>IF(L$1&gt;'Вводные данные'!$F$7,"N",(IF(L$1&lt;'Вводные данные'!$D$237,0,IF(L$1&gt;'Вводные данные'!$E$237,0,'Вводные данные'!$F$237*L$5))))</f>
        <v>0</v>
      </c>
      <c r="M115" s="357">
        <f>IF(M$1&gt;'Вводные данные'!$F$7,"N",(IF(M$1&lt;'Вводные данные'!$D$237,0,IF(M$1&gt;'Вводные данные'!$E$237,0,'Вводные данные'!$F$237*M$5))))</f>
        <v>0</v>
      </c>
      <c r="N115" s="357">
        <f>IF(N$1&gt;'Вводные данные'!$F$7,"N",(IF(N$1&lt;'Вводные данные'!$D$237,0,IF(N$1&gt;'Вводные данные'!$E$237,0,'Вводные данные'!$F$237*N$5))))</f>
        <v>0</v>
      </c>
      <c r="O115" s="357">
        <f>IF(O$1&gt;'Вводные данные'!$F$7,"N",(IF(O$1&lt;'Вводные данные'!$D$237,0,IF(O$1&gt;'Вводные данные'!$E$237,0,'Вводные данные'!$F$237*O$5))))</f>
        <v>0</v>
      </c>
      <c r="P115" s="357">
        <f>IF(P$1&gt;'Вводные данные'!$F$7,"N",(IF(P$1&lt;'Вводные данные'!$D$237,0,IF(P$1&gt;'Вводные данные'!$E$237,0,'Вводные данные'!$F$237*P$5))))</f>
        <v>0</v>
      </c>
      <c r="Q115" s="357">
        <f>IF(Q$1&gt;'Вводные данные'!$F$7,"N",(IF(Q$1&lt;'Вводные данные'!$D$237,0,IF(Q$1&gt;'Вводные данные'!$E$237,0,'Вводные данные'!$F$237*Q$5))))</f>
        <v>0</v>
      </c>
      <c r="R115" s="357">
        <f>IF(R$1&gt;'Вводные данные'!$F$7,"N",(IF(R$1&lt;'Вводные данные'!$D$237,0,IF(R$1&gt;'Вводные данные'!$E$237,0,'Вводные данные'!$F$237*R$5))))</f>
        <v>0</v>
      </c>
      <c r="S115" s="357">
        <f>IF(S$1&gt;'Вводные данные'!$F$7,"N",(IF(S$1&lt;'Вводные данные'!$D$237,0,IF(S$1&gt;'Вводные данные'!$E$237,0,'Вводные данные'!$F$237*S$5))))</f>
        <v>0</v>
      </c>
      <c r="T115" s="357">
        <f>IF(T$1&gt;'Вводные данные'!$F$7,"N",(IF(T$1&lt;'Вводные данные'!$D$237,0,IF(T$1&gt;'Вводные данные'!$E$237,0,'Вводные данные'!$F$237*T$5))))</f>
        <v>0</v>
      </c>
      <c r="U115" s="357">
        <f>IF(U$1&gt;'Вводные данные'!$F$7,"N",(IF(U$1&lt;'Вводные данные'!$D$237,0,IF(U$1&gt;'Вводные данные'!$E$237,0,'Вводные данные'!$F$237*U$5))))</f>
        <v>0</v>
      </c>
      <c r="V115" s="357">
        <f>IF(V$1&gt;'Вводные данные'!$F$7,"N",(IF(V$1&lt;'Вводные данные'!$D$237,0,IF(V$1&gt;'Вводные данные'!$E$237,0,'Вводные данные'!$F$237*V$5))))</f>
        <v>0</v>
      </c>
      <c r="W115" s="357">
        <f>IF(W$1&gt;'Вводные данные'!$F$7,"N",(IF(W$1&lt;'Вводные данные'!$D$237,0,IF(W$1&gt;'Вводные данные'!$E$237,0,'Вводные данные'!$F$237*W$5))))</f>
        <v>0</v>
      </c>
      <c r="X115" s="357" t="str">
        <f>IF(X$1&gt;'Вводные данные'!$F$7,"N",(IF(X$1&lt;'Вводные данные'!$D$237,0,IF(X$1&gt;'Вводные данные'!$E$237,0,'Вводные данные'!$F$237*X$5))))</f>
        <v>N</v>
      </c>
      <c r="Y115" s="357" t="str">
        <f>IF(Y$1&gt;'Вводные данные'!$F$7,"N",(IF(Y$1&lt;'Вводные данные'!$D$237,0,IF(Y$1&gt;'Вводные данные'!$E$237,0,'Вводные данные'!$F$237*Y$5))))</f>
        <v>N</v>
      </c>
      <c r="Z115" s="357" t="str">
        <f>IF(Z$1&gt;'Вводные данные'!$F$7,"N",(IF(Z$1&lt;'Вводные данные'!$D$237,0,IF(Z$1&gt;'Вводные данные'!$E$237,0,'Вводные данные'!$F$237*Z$5))))</f>
        <v>N</v>
      </c>
      <c r="AA115" s="357" t="str">
        <f>IF(AA$1&gt;'Вводные данные'!$F$7,"N",(IF(AA$1&lt;'Вводные данные'!$D$237,0,IF(AA$1&gt;'Вводные данные'!$E$237,0,'Вводные данные'!$F$237*AA$5))))</f>
        <v>N</v>
      </c>
      <c r="AB115" s="357" t="str">
        <f>IF(AB$1&gt;'Вводные данные'!$F$7,"N",(IF(AB$1&lt;'Вводные данные'!$D$237,0,IF(AB$1&gt;'Вводные данные'!$E$237,0,'Вводные данные'!$F$237*AB$5))))</f>
        <v>N</v>
      </c>
      <c r="AC115" s="357" t="str">
        <f>IF(AC$1&gt;'Вводные данные'!$F$7,"N",(IF(AC$1&lt;'Вводные данные'!$D$237,0,IF(AC$1&gt;'Вводные данные'!$E$237,0,'Вводные данные'!$F$237*AC$5))))</f>
        <v>N</v>
      </c>
      <c r="AD115" s="357" t="str">
        <f>IF(AD$1&gt;'Вводные данные'!$F$7,"N",(IF(AD$1&lt;'Вводные данные'!$D$237,0,IF(AD$1&gt;'Вводные данные'!$E$237,0,'Вводные данные'!$F$237*AD$5))))</f>
        <v>N</v>
      </c>
      <c r="AE115" s="357" t="str">
        <f>IF(AE$1&gt;'Вводные данные'!$F$7,"N",(IF(AE$1&lt;'Вводные данные'!$D$237,0,IF(AE$1&gt;'Вводные данные'!$E$237,0,'Вводные данные'!$F$237*AE$5))))</f>
        <v>N</v>
      </c>
      <c r="AF115" s="357" t="str">
        <f>IF(AF$1&gt;'Вводные данные'!$F$7,"N",(IF(AF$1&lt;'Вводные данные'!$D$237,0,IF(AF$1&gt;'Вводные данные'!$E$237,0,'Вводные данные'!$F$237*AF$5))))</f>
        <v>N</v>
      </c>
      <c r="AG115" s="357" t="str">
        <f>IF(AG$1&gt;'Вводные данные'!$F$7,"N",(IF(AG$1&lt;'Вводные данные'!$D$237,0,IF(AG$1&gt;'Вводные данные'!$E$237,0,'Вводные данные'!$F$237*AG$5))))</f>
        <v>N</v>
      </c>
      <c r="AH115" s="357" t="str">
        <f>IF(AH$1&gt;'Вводные данные'!$F$7,"N",(IF(AH$1&lt;'Вводные данные'!$D$237,0,IF(AH$1&gt;'Вводные данные'!$E$237,0,'Вводные данные'!$F$237*AH$5))))</f>
        <v>N</v>
      </c>
      <c r="AI115" s="357" t="str">
        <f>IF(AI$1&gt;'Вводные данные'!$F$7,"N",(IF(AI$1&lt;'Вводные данные'!$D$237,0,IF(AI$1&gt;'Вводные данные'!$E$237,0,'Вводные данные'!$F$237*AI$5))))</f>
        <v>N</v>
      </c>
      <c r="AJ115" s="357" t="str">
        <f>IF(AJ$1&gt;'Вводные данные'!$F$7,"N",(IF(AJ$1&lt;'Вводные данные'!$D$237,0,IF(AJ$1&gt;'Вводные данные'!$E$237,0,'Вводные данные'!$F$237*AJ$5))))</f>
        <v>N</v>
      </c>
      <c r="AK115" s="357" t="str">
        <f>IF(AK$1&gt;'Вводные данные'!$F$7,"N",(IF(AK$1&lt;'Вводные данные'!$D$237,0,IF(AK$1&gt;'Вводные данные'!$E$237,0,'Вводные данные'!$F$237*AK$5))))</f>
        <v>N</v>
      </c>
      <c r="AL115" s="357" t="str">
        <f>IF(AL$1&gt;'Вводные данные'!$F$7,"N",(IF(AL$1&lt;'Вводные данные'!$D$237,0,IF(AL$1&gt;'Вводные данные'!$E$237,0,'Вводные данные'!$F$237*AL$5))))</f>
        <v>N</v>
      </c>
      <c r="AM115" s="357" t="str">
        <f>IF(AM$1&gt;'Вводные данные'!$F$7,"N",(IF(AM$1&lt;'Вводные данные'!$D$237,0,IF(AM$1&gt;'Вводные данные'!$E$237,0,'Вводные данные'!$F$237*AM$5))))</f>
        <v>N</v>
      </c>
      <c r="AN115" s="357" t="str">
        <f>IF(AN$1&gt;'Вводные данные'!$F$7,"N",(IF(AN$1&lt;'Вводные данные'!$D$237,0,IF(AN$1&gt;'Вводные данные'!$E$237,0,'Вводные данные'!$F$237*AN$5))))</f>
        <v>N</v>
      </c>
      <c r="AO115" s="357" t="str">
        <f>IF(AO$1&gt;'Вводные данные'!$F$7,"N",(IF(AO$1&lt;'Вводные данные'!$D$237,0,IF(AO$1&gt;'Вводные данные'!$E$237,0,'Вводные данные'!$F$237*AO$5))))</f>
        <v>N</v>
      </c>
      <c r="AP115" s="357" t="str">
        <f>IF(AP$1&gt;'Вводные данные'!$F$7,"N",(IF(AP$1&lt;'Вводные данные'!$D$237,0,IF(AP$1&gt;'Вводные данные'!$E$237,0,'Вводные данные'!$F$237*AP$5))))</f>
        <v>N</v>
      </c>
      <c r="AQ115" s="357" t="str">
        <f>IF(AQ$1&gt;'Вводные данные'!$F$7,"N",(IF(AQ$1&lt;'Вводные данные'!$D$237,0,IF(AQ$1&gt;'Вводные данные'!$E$237,0,'Вводные данные'!$F$237*AQ$5))))</f>
        <v>N</v>
      </c>
      <c r="AR115" s="357" t="str">
        <f>IF(AR$1&gt;'Вводные данные'!$F$7,"N",(IF(AR$1&lt;'Вводные данные'!$D$237,0,IF(AR$1&gt;'Вводные данные'!$E$237,0,'Вводные данные'!$F$237*AR$5))))</f>
        <v>N</v>
      </c>
      <c r="AS115" s="357" t="str">
        <f>IF(AS$1&gt;'Вводные данные'!$F$7,"N",(IF(AS$1&lt;'Вводные данные'!$D$237,0,IF(AS$1&gt;'Вводные данные'!$E$237,0,'Вводные данные'!$F$237*AS$5))))</f>
        <v>N</v>
      </c>
      <c r="AT115" s="357" t="str">
        <f>IF(AT$1&gt;'Вводные данные'!$F$7,"N",(IF(AT$1&lt;'Вводные данные'!$D$237,0,IF(AT$1&gt;'Вводные данные'!$E$237,0,'Вводные данные'!$F$237*AT$5))))</f>
        <v>N</v>
      </c>
      <c r="AU115" s="357" t="str">
        <f>IF(AU$1&gt;'Вводные данные'!$F$7,"N",(IF(AU$1&lt;'Вводные данные'!$D$237,0,IF(AU$1&gt;'Вводные данные'!$E$237,0,'Вводные данные'!$F$237*AU$5))))</f>
        <v>N</v>
      </c>
      <c r="AV115" s="357" t="str">
        <f>IF(AV$1&gt;'Вводные данные'!$F$7,"N",(IF(AV$1&lt;'Вводные данные'!$D$237,0,IF(AV$1&gt;'Вводные данные'!$E$237,0,'Вводные данные'!$F$237*AV$5))))</f>
        <v>N</v>
      </c>
      <c r="AW115" s="357" t="str">
        <f>IF(AW$1&gt;'Вводные данные'!$F$7,"N",(IF(AW$1&lt;'Вводные данные'!$D$237,0,IF(AW$1&gt;'Вводные данные'!$E$237,0,'Вводные данные'!$F$237*AW$5))))</f>
        <v>N</v>
      </c>
      <c r="AX115" s="357" t="str">
        <f>IF(AX$1&gt;'Вводные данные'!$F$7,"N",(IF(AX$1&lt;'Вводные данные'!$D$237,0,IF(AX$1&gt;'Вводные данные'!$E$237,0,'Вводные данные'!$F$237*AX$5))))</f>
        <v>N</v>
      </c>
      <c r="AY115" s="357" t="str">
        <f>IF(AY$1&gt;'Вводные данные'!$F$7,"N",(IF(AY$1&lt;'Вводные данные'!$D$237,0,IF(AY$1&gt;'Вводные данные'!$E$237,0,'Вводные данные'!$F$237*AY$5))))</f>
        <v>N</v>
      </c>
      <c r="AZ115" s="357" t="str">
        <f>IF(AZ$1&gt;'Вводные данные'!$F$7,"N",(IF(AZ$1&lt;'Вводные данные'!$D$237,0,IF(AZ$1&gt;'Вводные данные'!$E$237,0,'Вводные данные'!$F$237*AZ$5))))</f>
        <v>N</v>
      </c>
      <c r="BA115" s="357" t="str">
        <f>IF(BA$1&gt;'Вводные данные'!$F$7,"N",(IF(BA$1&lt;'Вводные данные'!$D$237,0,IF(BA$1&gt;'Вводные данные'!$E$237,0,'Вводные данные'!$F$237*BA$5))))</f>
        <v>N</v>
      </c>
      <c r="BB115" s="357" t="str">
        <f>IF(BB$1&gt;'Вводные данные'!$F$7,"N",(IF(BB$1&lt;'Вводные данные'!$D$237,0,IF(BB$1&gt;'Вводные данные'!$E$237,0,'Вводные данные'!$F$237*BB$5))))</f>
        <v>N</v>
      </c>
      <c r="BC115" s="357" t="str">
        <f>IF(BC$1&gt;'Вводные данные'!$F$7,"N",(IF(BC$1&lt;'Вводные данные'!$D$237,0,IF(BC$1&gt;'Вводные данные'!$E$237,0,'Вводные данные'!$F$237*BC$5))))</f>
        <v>N</v>
      </c>
      <c r="BD115" s="357" t="str">
        <f>IF(BD$1&gt;'Вводные данные'!$F$7,"N",(IF(BD$1&lt;'Вводные данные'!$D$237,0,IF(BD$1&gt;'Вводные данные'!$E$237,0,'Вводные данные'!$F$237*BD$5))))</f>
        <v>N</v>
      </c>
      <c r="BE115" s="357" t="str">
        <f>IF(BE$1&gt;'Вводные данные'!$F$7,"N",(IF(BE$1&lt;'Вводные данные'!$D$237,0,IF(BE$1&gt;'Вводные данные'!$E$237,0,'Вводные данные'!$F$237*BE$5))))</f>
        <v>N</v>
      </c>
      <c r="BF115" s="357" t="str">
        <f>IF(BF$1&gt;'Вводные данные'!$F$7,"N",(IF(BF$1&lt;'Вводные данные'!$D$237,0,IF(BF$1&gt;'Вводные данные'!$E$237,0,'Вводные данные'!$F$237*BF$5))))</f>
        <v>N</v>
      </c>
      <c r="BG115" s="357" t="str">
        <f>IF(BG$1&gt;'Вводные данные'!$F$7,"N",(IF(BG$1&lt;'Вводные данные'!$D$237,0,IF(BG$1&gt;'Вводные данные'!$E$237,0,'Вводные данные'!$F$237*BG$5))))</f>
        <v>N</v>
      </c>
      <c r="BH115" s="357" t="str">
        <f>IF(BH$1&gt;'Вводные данные'!$F$7,"N",(IF(BH$1&lt;'Вводные данные'!$D$237,0,IF(BH$1&gt;'Вводные данные'!$E$237,0,'Вводные данные'!$F$237*BH$5))))</f>
        <v>N</v>
      </c>
      <c r="BI115" s="357" t="str">
        <f>IF(BI$1&gt;'Вводные данные'!$F$7,"N",(IF(BI$1&lt;'Вводные данные'!$D$237,0,IF(BI$1&gt;'Вводные данные'!$E$237,0,'Вводные данные'!$F$237*BI$5))))</f>
        <v>N</v>
      </c>
      <c r="BJ115" s="357" t="str">
        <f>IF(BJ$1&gt;'Вводные данные'!$F$7,"N",(IF(BJ$1&lt;'Вводные данные'!$D$237,0,IF(BJ$1&gt;'Вводные данные'!$E$237,0,'Вводные данные'!$F$237*BJ$5))))</f>
        <v>N</v>
      </c>
      <c r="BK115" s="357" t="str">
        <f>IF(BK$1&gt;'Вводные данные'!$F$7,"N",(IF(BK$1&lt;'Вводные данные'!$D$237,0,IF(BK$1&gt;'Вводные данные'!$E$237,0,'Вводные данные'!$F$237*BK$5))))</f>
        <v>N</v>
      </c>
      <c r="BL115" s="357" t="str">
        <f>IF(BL$1&gt;'Вводные данные'!$F$7,"N",(IF(BL$1&lt;'Вводные данные'!$D$237,0,IF(BL$1&gt;'Вводные данные'!$E$237,0,'Вводные данные'!$F$237*BL$5))))</f>
        <v>N</v>
      </c>
      <c r="BM115" s="357" t="str">
        <f>IF(BM$1&gt;'Вводные данные'!$F$7,"N",(IF(BM$1&lt;'Вводные данные'!$D$237,0,IF(BM$1&gt;'Вводные данные'!$E$237,0,'Вводные данные'!$F$237*BM$5))))</f>
        <v>N</v>
      </c>
      <c r="BN115" s="357" t="str">
        <f>IF(BN$1&gt;'Вводные данные'!$F$7,"N",(IF(BN$1&lt;'Вводные данные'!$D$237,0,IF(BN$1&gt;'Вводные данные'!$E$237,0,'Вводные данные'!$F$237*BN$5))))</f>
        <v>N</v>
      </c>
      <c r="BO115" s="357" t="str">
        <f>IF(BO$1&gt;'Вводные данные'!$F$7,"N",(IF(BO$1&lt;'Вводные данные'!$D$237,0,IF(BO$1&gt;'Вводные данные'!$E$237,0,'Вводные данные'!$F$237*BO$5))))</f>
        <v>N</v>
      </c>
      <c r="BP115" s="357" t="str">
        <f>IF(BP$1&gt;'Вводные данные'!$F$7,"N",(IF(BP$1&lt;'Вводные данные'!$D$237,0,IF(BP$1&gt;'Вводные данные'!$E$237,0,'Вводные данные'!$F$237*BP$5))))</f>
        <v>N</v>
      </c>
      <c r="BQ115" s="357" t="str">
        <f>IF(BQ$1&gt;'Вводные данные'!$F$7,"N",(IF(BQ$1&lt;'Вводные данные'!$D$237,0,IF(BQ$1&gt;'Вводные данные'!$E$237,0,'Вводные данные'!$F$237*BQ$5))))</f>
        <v>N</v>
      </c>
      <c r="BR115" s="357" t="str">
        <f>IF(BR$1&gt;'Вводные данные'!$F$7,"N",(IF(BR$1&lt;'Вводные данные'!$D$237,0,IF(BR$1&gt;'Вводные данные'!$E$237,0,'Вводные данные'!$F$237*BR$5))))</f>
        <v>N</v>
      </c>
      <c r="BS115" s="357" t="str">
        <f>IF(BS$1&gt;'Вводные данные'!$F$7,"N",(IF(BS$1&lt;'Вводные данные'!$D$237,0,IF(BS$1&gt;'Вводные данные'!$E$237,0,'Вводные данные'!$F$237*BS$5))))</f>
        <v>N</v>
      </c>
      <c r="BT115" s="357" t="str">
        <f>IF(BT$1&gt;'Вводные данные'!$F$7,"N",(IF(BT$1&lt;'Вводные данные'!$D$237,0,IF(BT$1&gt;'Вводные данные'!$E$237,0,'Вводные данные'!$F$237*BT$5))))</f>
        <v>N</v>
      </c>
      <c r="BU115" s="357" t="str">
        <f>IF(BU$1&gt;'Вводные данные'!$F$7,"N",(IF(BU$1&lt;'Вводные данные'!$D$237,0,IF(BU$1&gt;'Вводные данные'!$E$237,0,'Вводные данные'!$F$237*BU$5))))</f>
        <v>N</v>
      </c>
      <c r="BV115" s="357" t="str">
        <f>IF(BV$1&gt;'Вводные данные'!$F$7,"N",(IF(BV$1&lt;'Вводные данные'!$D$237,0,IF(BV$1&gt;'Вводные данные'!$E$237,0,'Вводные данные'!$F$237*BV$5))))</f>
        <v>N</v>
      </c>
      <c r="BW115" s="357" t="str">
        <f>IF(BW$1&gt;'Вводные данные'!$F$7,"N",(IF(BW$1&lt;'Вводные данные'!$D$237,0,IF(BW$1&gt;'Вводные данные'!$E$237,0,'Вводные данные'!$F$237*BW$5))))</f>
        <v>N</v>
      </c>
      <c r="BX115" s="357" t="str">
        <f>IF(BX$1&gt;'Вводные данные'!$F$7,"N",(IF(BX$1&lt;'Вводные данные'!$D$237,0,IF(BX$1&gt;'Вводные данные'!$E$237,0,'Вводные данные'!$F$237*BX$5))))</f>
        <v>N</v>
      </c>
      <c r="BY115" s="357" t="str">
        <f>IF(BY$1&gt;'Вводные данные'!$F$7,"N",(IF(BY$1&lt;'Вводные данные'!$D$237,0,IF(BY$1&gt;'Вводные данные'!$E$237,0,'Вводные данные'!$F$237*BY$5))))</f>
        <v>N</v>
      </c>
      <c r="BZ115" s="357" t="str">
        <f>IF(BZ$1&gt;'Вводные данные'!$F$7,"N",(IF(BZ$1&lt;'Вводные данные'!$D$237,0,IF(BZ$1&gt;'Вводные данные'!$E$237,0,'Вводные данные'!$F$237*BZ$5))))</f>
        <v>N</v>
      </c>
      <c r="CA115" s="357" t="str">
        <f>IF(CA$1&gt;'Вводные данные'!$F$7,"N",(IF(CA$1&lt;'Вводные данные'!$D$237,0,IF(CA$1&gt;'Вводные данные'!$E$237,0,'Вводные данные'!$F$237*CA$5))))</f>
        <v>N</v>
      </c>
      <c r="CB115" s="357" t="str">
        <f>IF(CB$1&gt;'Вводные данные'!$F$7,"N",(IF(CB$1&lt;'Вводные данные'!$D$237,0,IF(CB$1&gt;'Вводные данные'!$E$237,0,'Вводные данные'!$F$237*CB$5))))</f>
        <v>N</v>
      </c>
      <c r="CC115" s="357" t="str">
        <f>IF(CC$1&gt;'Вводные данные'!$F$7,"N",(IF(CC$1&lt;'Вводные данные'!$D$237,0,IF(CC$1&gt;'Вводные данные'!$E$237,0,'Вводные данные'!$F$237*CC$5))))</f>
        <v>N</v>
      </c>
      <c r="CD115" s="357" t="str">
        <f>IF(CD$1&gt;'Вводные данные'!$F$7,"N",(IF(CD$1&lt;'Вводные данные'!$D$237,0,IF(CD$1&gt;'Вводные данные'!$E$237,0,'Вводные данные'!$F$237*CD$5))))</f>
        <v>N</v>
      </c>
      <c r="CE115" s="357" t="str">
        <f>IF(CE$1&gt;'Вводные данные'!$F$7,"N",(IF(CE$1&lt;'Вводные данные'!$D$237,0,IF(CE$1&gt;'Вводные данные'!$E$237,0,'Вводные данные'!$F$237*CE$5))))</f>
        <v>N</v>
      </c>
      <c r="CF115" s="357" t="str">
        <f>IF(CF$1&gt;'Вводные данные'!$F$7,"N",(IF(CF$1&lt;'Вводные данные'!$D$237,0,IF(CF$1&gt;'Вводные данные'!$E$237,0,'Вводные данные'!$F$237*CF$5))))</f>
        <v>N</v>
      </c>
      <c r="CG115" s="357" t="str">
        <f>IF(CG$1&gt;'Вводные данные'!$F$7,"N",(IF(CG$1&lt;'Вводные данные'!$D$237,0,IF(CG$1&gt;'Вводные данные'!$E$237,0,'Вводные данные'!$F$237*CG$5))))</f>
        <v>N</v>
      </c>
      <c r="CH115" s="357" t="str">
        <f>IF(CH$1&gt;'Вводные данные'!$F$7,"N",(IF(CH$1&lt;'Вводные данные'!$D$237,0,IF(CH$1&gt;'Вводные данные'!$E$237,0,'Вводные данные'!$F$237*CH$5))))</f>
        <v>N</v>
      </c>
      <c r="CI115" s="357" t="str">
        <f>IF(CI$1&gt;'Вводные данные'!$F$7,"N",(IF(CI$1&lt;'Вводные данные'!$D$237,0,IF(CI$1&gt;'Вводные данные'!$E$237,0,'Вводные данные'!$F$237*CI$5))))</f>
        <v>N</v>
      </c>
      <c r="CJ115" s="357" t="str">
        <f>IF(CJ$1&gt;'Вводные данные'!$F$7,"N",(IF(CJ$1&lt;'Вводные данные'!$D$237,0,IF(CJ$1&gt;'Вводные данные'!$E$237,0,'Вводные данные'!$F$237*CJ$5))))</f>
        <v>N</v>
      </c>
      <c r="CK115" s="357" t="str">
        <f>IF(CK$1&gt;'Вводные данные'!$F$7,"N",(IF(CK$1&lt;'Вводные данные'!$D$237,0,IF(CK$1&gt;'Вводные данные'!$E$237,0,'Вводные данные'!$F$237*CK$5))))</f>
        <v>N</v>
      </c>
      <c r="CL115" s="357" t="str">
        <f>IF(CL$1&gt;'Вводные данные'!$F$7,"N",(IF(CL$1&lt;'Вводные данные'!$D$237,0,IF(CL$1&gt;'Вводные данные'!$E$237,0,'Вводные данные'!$F$237*CL$5))))</f>
        <v>N</v>
      </c>
      <c r="CM115" s="357" t="str">
        <f>IF(CM$1&gt;'Вводные данные'!$F$7,"N",(IF(CM$1&lt;'Вводные данные'!$D$237,0,IF(CM$1&gt;'Вводные данные'!$E$237,0,'Вводные данные'!$F$237*CM$5))))</f>
        <v>N</v>
      </c>
      <c r="CN115" s="357" t="str">
        <f>IF(CN$1&gt;'Вводные данные'!$F$7,"N",(IF(CN$1&lt;'Вводные данные'!$D$237,0,IF(CN$1&gt;'Вводные данные'!$E$237,0,'Вводные данные'!$F$237*CN$5))))</f>
        <v>N</v>
      </c>
      <c r="CO115" s="357" t="str">
        <f>IF(CO$1&gt;'Вводные данные'!$F$7,"N",(IF(CO$1&lt;'Вводные данные'!$D$237,0,IF(CO$1&gt;'Вводные данные'!$E$237,0,'Вводные данные'!$F$237*CO$5))))</f>
        <v>N</v>
      </c>
      <c r="CP115" s="357" t="str">
        <f>IF(CP$1&gt;'Вводные данные'!$F$7,"N",(IF(CP$1&lt;'Вводные данные'!$D$237,0,IF(CP$1&gt;'Вводные данные'!$E$237,0,'Вводные данные'!$F$237*CP$5))))</f>
        <v>N</v>
      </c>
      <c r="CQ115" s="357" t="str">
        <f>IF(CQ$1&gt;'Вводные данные'!$F$7,"N",(IF(CQ$1&lt;'Вводные данные'!$D$237,0,IF(CQ$1&gt;'Вводные данные'!$E$237,0,'Вводные данные'!$F$237*CQ$5))))</f>
        <v>N</v>
      </c>
      <c r="CR115" s="357" t="str">
        <f>IF(CR$1&gt;'Вводные данные'!$F$7,"N",(IF(CR$1&lt;'Вводные данные'!$D$237,0,IF(CR$1&gt;'Вводные данные'!$E$237,0,'Вводные данные'!$F$237*CR$5))))</f>
        <v>N</v>
      </c>
      <c r="CS115" s="357" t="str">
        <f>IF(CS$1&gt;'Вводные данные'!$F$7,"N",(IF(CS$1&lt;'Вводные данные'!$D$237,0,IF(CS$1&gt;'Вводные данные'!$E$237,0,'Вводные данные'!$F$237*CS$5))))</f>
        <v>N</v>
      </c>
      <c r="CT115" s="357" t="str">
        <f>IF(CT$1&gt;'Вводные данные'!$F$7,"N",(IF(CT$1&lt;'Вводные данные'!$D$237,0,IF(CT$1&gt;'Вводные данные'!$E$237,0,'Вводные данные'!$F$237*CT$5))))</f>
        <v>N</v>
      </c>
      <c r="CU115" s="357" t="str">
        <f>IF(CU$1&gt;'Вводные данные'!$F$7,"N",(IF(CU$1&lt;'Вводные данные'!$D$237,0,IF(CU$1&gt;'Вводные данные'!$E$237,0,'Вводные данные'!$F$237*CU$5))))</f>
        <v>N</v>
      </c>
      <c r="CV115" s="357" t="str">
        <f>IF(CV$1&gt;'Вводные данные'!$F$7,"N",(IF(CV$1&lt;'Вводные данные'!$D$237,0,IF(CV$1&gt;'Вводные данные'!$E$237,0,'Вводные данные'!$F$237*CV$5))))</f>
        <v>N</v>
      </c>
      <c r="CW115" s="357" t="str">
        <f>IF(CW$1&gt;'Вводные данные'!$F$7,"N",(IF(CW$1&lt;'Вводные данные'!$D$237,0,IF(CW$1&gt;'Вводные данные'!$E$237,0,'Вводные данные'!$F$237*CW$5))))</f>
        <v>N</v>
      </c>
      <c r="CX115" s="357" t="str">
        <f>IF(CX$1&gt;'Вводные данные'!$F$7,"N",(IF(CX$1&lt;'Вводные данные'!$D$237,0,IF(CX$1&gt;'Вводные данные'!$E$237,0,'Вводные данные'!$F$237*CX$5))))</f>
        <v>N</v>
      </c>
      <c r="CY115" s="357" t="str">
        <f>IF(CY$1&gt;'Вводные данные'!$F$7,"N",(IF(CY$1&lt;'Вводные данные'!$D$237,0,IF(CY$1&gt;'Вводные данные'!$E$237,0,'Вводные данные'!$F$237*CY$5))))</f>
        <v>N</v>
      </c>
      <c r="CZ115" s="357" t="str">
        <f>IF(CZ$1&gt;'Вводные данные'!$F$7,"N",(IF(CZ$1&lt;'Вводные данные'!$D$237,0,IF(CZ$1&gt;'Вводные данные'!$E$237,0,'Вводные данные'!$F$237*CZ$5))))</f>
        <v>N</v>
      </c>
      <c r="DA115" s="357" t="str">
        <f>IF(DA$1&gt;'Вводные данные'!$F$7,"N",(IF(DA$1&lt;'Вводные данные'!$D$237,0,IF(DA$1&gt;'Вводные данные'!$E$237,0,'Вводные данные'!$F$237*DA$5))))</f>
        <v>N</v>
      </c>
      <c r="DB115" s="357" t="str">
        <f>IF(DB$1&gt;'Вводные данные'!$F$7,"N",(IF(DB$1&lt;'Вводные данные'!$D$237,0,IF(DB$1&gt;'Вводные данные'!$E$237,0,'Вводные данные'!$F$237*DB$5))))</f>
        <v>N</v>
      </c>
      <c r="DC115" s="357" t="str">
        <f>IF(DC$1&gt;'Вводные данные'!$F$7,"N",(IF(DC$1&lt;'Вводные данные'!$D$237,0,IF(DC$1&gt;'Вводные данные'!$E$237,0,'Вводные данные'!$F$237*DC$5))))</f>
        <v>N</v>
      </c>
      <c r="DD115" s="357" t="str">
        <f>IF(DD$1&gt;'Вводные данные'!$F$7,"N",(IF(DD$1&lt;'Вводные данные'!$D$237,0,IF(DD$1&gt;'Вводные данные'!$E$237,0,'Вводные данные'!$F$237*DD$5))))</f>
        <v>N</v>
      </c>
      <c r="DE115" s="357" t="str">
        <f>IF(DE$1&gt;'Вводные данные'!$F$7,"N",(IF(DE$1&lt;'Вводные данные'!$D$237,0,IF(DE$1&gt;'Вводные данные'!$E$237,0,'Вводные данные'!$F$237*DE$5))))</f>
        <v>N</v>
      </c>
      <c r="DF115" s="357" t="str">
        <f>IF(DF$1&gt;'Вводные данные'!$F$7,"N",(IF(DF$1&lt;'Вводные данные'!$D$237,0,IF(DF$1&gt;'Вводные данные'!$E$237,0,'Вводные данные'!$F$237*DF$5))))</f>
        <v>N</v>
      </c>
      <c r="DG115" s="357" t="str">
        <f>IF(DG$1&gt;'Вводные данные'!$F$7,"N",(IF(DG$1&lt;'Вводные данные'!$D$237,0,IF(DG$1&gt;'Вводные данные'!$E$237,0,'Вводные данные'!$F$237*DG$5))))</f>
        <v>N</v>
      </c>
      <c r="DH115" s="357" t="str">
        <f>IF(DH$1&gt;'Вводные данные'!$F$7,"N",(IF(DH$1&lt;'Вводные данные'!$D$237,0,IF(DH$1&gt;'Вводные данные'!$E$237,0,'Вводные данные'!$F$237*DH$5))))</f>
        <v>N</v>
      </c>
      <c r="DI115" s="357" t="str">
        <f>IF(DI$1&gt;'Вводные данные'!$F$7,"N",(IF(DI$1&lt;'Вводные данные'!$D$237,0,IF(DI$1&gt;'Вводные данные'!$E$237,0,'Вводные данные'!$F$237*DI$5))))</f>
        <v>N</v>
      </c>
      <c r="DJ115" s="357" t="str">
        <f>IF(DJ$1&gt;'Вводные данные'!$F$7,"N",(IF(DJ$1&lt;'Вводные данные'!$D$237,0,IF(DJ$1&gt;'Вводные данные'!$E$237,0,'Вводные данные'!$F$237*DJ$5))))</f>
        <v>N</v>
      </c>
      <c r="DK115" s="357" t="str">
        <f>IF(DK$1&gt;'Вводные данные'!$F$7,"N",(IF(DK$1&lt;'Вводные данные'!$D$237,0,IF(DK$1&gt;'Вводные данные'!$E$237,0,'Вводные данные'!$F$237*DK$5))))</f>
        <v>N</v>
      </c>
      <c r="DL115" s="357" t="str">
        <f>IF(DL$1&gt;'Вводные данные'!$F$7,"N",(IF(DL$1&lt;'Вводные данные'!$D$237,0,IF(DL$1&gt;'Вводные данные'!$E$237,0,'Вводные данные'!$F$237*DL$5))))</f>
        <v>N</v>
      </c>
      <c r="DM115" s="357" t="str">
        <f>IF(DM$1&gt;'Вводные данные'!$F$7,"N",(IF(DM$1&lt;'Вводные данные'!$D$237,0,IF(DM$1&gt;'Вводные данные'!$E$237,0,'Вводные данные'!$F$237*DM$5))))</f>
        <v>N</v>
      </c>
      <c r="DN115" s="357" t="str">
        <f>IF(DN$1&gt;'Вводные данные'!$F$7,"N",(IF(DN$1&lt;'Вводные данные'!$D$237,0,IF(DN$1&gt;'Вводные данные'!$E$237,0,'Вводные данные'!$F$237*DN$5))))</f>
        <v>N</v>
      </c>
      <c r="DO115" s="357" t="str">
        <f>IF(DO$1&gt;'Вводные данные'!$F$7,"N",(IF(DO$1&lt;'Вводные данные'!$D$237,0,IF(DO$1&gt;'Вводные данные'!$E$237,0,'Вводные данные'!$F$237*DO$5))))</f>
        <v>N</v>
      </c>
      <c r="DP115" s="357" t="str">
        <f>IF(DP$1&gt;'Вводные данные'!$F$7,"N",(IF(DP$1&lt;'Вводные данные'!$D$237,0,IF(DP$1&gt;'Вводные данные'!$E$237,0,'Вводные данные'!$F$237*DP$5))))</f>
        <v>N</v>
      </c>
      <c r="DQ115" s="357" t="str">
        <f>IF(DQ$1&gt;'Вводные данные'!$F$7,"N",(IF(DQ$1&lt;'Вводные данные'!$D$237,0,IF(DQ$1&gt;'Вводные данные'!$E$237,0,'Вводные данные'!$F$237*DQ$5))))</f>
        <v>N</v>
      </c>
      <c r="DR115" s="357" t="str">
        <f>IF(DR$1&gt;'Вводные данные'!$F$7,"N",(IF(DR$1&lt;'Вводные данные'!$D$237,0,IF(DR$1&gt;'Вводные данные'!$E$237,0,'Вводные данные'!$F$237*DR$5))))</f>
        <v>N</v>
      </c>
      <c r="DS115" s="357" t="str">
        <f>IF(DS$1&gt;'Вводные данные'!$F$7,"N",(IF(DS$1&lt;'Вводные данные'!$D$237,0,IF(DS$1&gt;'Вводные данные'!$E$237,0,'Вводные данные'!$F$237*DS$5))))</f>
        <v>N</v>
      </c>
      <c r="DT115" s="357" t="str">
        <f>IF(DT$1&gt;'Вводные данные'!$F$7,"N",(IF(DT$1&lt;'Вводные данные'!$D$237,0,IF(DT$1&gt;'Вводные данные'!$E$237,0,'Вводные данные'!$F$237*DT$5))))</f>
        <v>N</v>
      </c>
      <c r="DU115" s="357" t="str">
        <f>IF(DU$1&gt;'Вводные данные'!$F$7,"N",(IF(DU$1&lt;'Вводные данные'!$D$237,0,IF(DU$1&gt;'Вводные данные'!$E$237,0,'Вводные данные'!$F$237*DU$5))))</f>
        <v>N</v>
      </c>
      <c r="DV115" s="357" t="str">
        <f>IF(DV$1&gt;'Вводные данные'!$F$7,"N",(IF(DV$1&lt;'Вводные данные'!$D$237,0,IF(DV$1&gt;'Вводные данные'!$E$237,0,'Вводные данные'!$F$237*DV$5))))</f>
        <v>N</v>
      </c>
      <c r="DW115" s="357" t="str">
        <f>IF(DW$1&gt;'Вводные данные'!$F$7,"N",(IF(DW$1&lt;'Вводные данные'!$D$237,0,IF(DW$1&gt;'Вводные данные'!$E$237,0,'Вводные данные'!$F$237*DW$5))))</f>
        <v>N</v>
      </c>
      <c r="DX115" s="357" t="str">
        <f>IF(DX$1&gt;'Вводные данные'!$F$7,"N",(IF(DX$1&lt;'Вводные данные'!$D$237,0,IF(DX$1&gt;'Вводные данные'!$E$237,0,'Вводные данные'!$F$237*DX$5))))</f>
        <v>N</v>
      </c>
      <c r="DY115" s="357" t="str">
        <f>IF(DY$1&gt;'Вводные данные'!$F$7,"N",(IF(DY$1&lt;'Вводные данные'!$D$237,0,IF(DY$1&gt;'Вводные данные'!$E$237,0,'Вводные данные'!$F$237*DY$5))))</f>
        <v>N</v>
      </c>
      <c r="DZ115" s="357" t="str">
        <f>IF(DZ$1&gt;'Вводные данные'!$F$7,"N",(IF(DZ$1&lt;'Вводные данные'!$D$237,0,IF(DZ$1&gt;'Вводные данные'!$E$237,0,'Вводные данные'!$F$237*DZ$5))))</f>
        <v>N</v>
      </c>
      <c r="EA115" s="357" t="str">
        <f>IF(EA$1&gt;'Вводные данные'!$F$7,"N",(IF(EA$1&lt;'Вводные данные'!$D$237,0,IF(EA$1&gt;'Вводные данные'!$E$237,0,'Вводные данные'!$F$237*EA$5))))</f>
        <v>N</v>
      </c>
      <c r="EB115" s="357" t="str">
        <f>IF(EB$1&gt;'Вводные данные'!$F$7,"N",(IF(EB$1&lt;'Вводные данные'!$D$237,0,IF(EB$1&gt;'Вводные данные'!$E$237,0,'Вводные данные'!$F$237*EB$5))))</f>
        <v>N</v>
      </c>
      <c r="EC115" s="357" t="str">
        <f>IF(EC$1&gt;'Вводные данные'!$F$7,"N",(IF(EC$1&lt;'Вводные данные'!$D$237,0,IF(EC$1&gt;'Вводные данные'!$E$237,0,'Вводные данные'!$F$237*EC$5))))</f>
        <v>N</v>
      </c>
      <c r="ED115" s="357" t="str">
        <f>IF(ED$1&gt;'Вводные данные'!$F$7,"N",(IF(ED$1&lt;'Вводные данные'!$D$237,0,IF(ED$1&gt;'Вводные данные'!$E$237,0,'Вводные данные'!$F$237*ED$5))))</f>
        <v>N</v>
      </c>
      <c r="EE115" s="357" t="str">
        <f>IF(EE$1&gt;'Вводные данные'!$F$7,"N",(IF(EE$1&lt;'Вводные данные'!$D$237,0,IF(EE$1&gt;'Вводные данные'!$E$237,0,'Вводные данные'!$F$237*EE$5))))</f>
        <v>N</v>
      </c>
      <c r="EF115" s="357" t="str">
        <f>IF(EF$1&gt;'Вводные данные'!$F$7,"N",(IF(EF$1&lt;'Вводные данные'!$D$237,0,IF(EF$1&gt;'Вводные данные'!$E$237,0,'Вводные данные'!$F$237*EF$5))))</f>
        <v>N</v>
      </c>
      <c r="EG115" s="357" t="str">
        <f>IF(EG$1&gt;'Вводные данные'!$F$7,"N",(IF(EG$1&lt;'Вводные данные'!$D$237,0,IF(EG$1&gt;'Вводные данные'!$E$237,0,'Вводные данные'!$F$237*EG$5))))</f>
        <v>N</v>
      </c>
      <c r="EH115" s="357" t="str">
        <f>IF(EH$1&gt;'Вводные данные'!$F$7,"N",(IF(EH$1&lt;'Вводные данные'!$D$237,0,IF(EH$1&gt;'Вводные данные'!$E$237,0,'Вводные данные'!$F$237*EH$5))))</f>
        <v>N</v>
      </c>
      <c r="EI115" s="357" t="str">
        <f>IF(EI$1&gt;'Вводные данные'!$F$7,"N",(IF(EI$1&lt;'Вводные данные'!$D$237,0,IF(EI$1&gt;'Вводные данные'!$E$237,0,'Вводные данные'!$F$237*EI$5))))</f>
        <v>N</v>
      </c>
      <c r="EJ115" s="357" t="str">
        <f>IF(EJ$1&gt;'Вводные данные'!$F$7,"N",(IF(EJ$1&lt;'Вводные данные'!$D$237,0,IF(EJ$1&gt;'Вводные данные'!$E$237,0,'Вводные данные'!$F$237*EJ$5))))</f>
        <v>N</v>
      </c>
      <c r="EK115" s="357" t="str">
        <f>IF(EK$1&gt;'Вводные данные'!$F$7,"N",(IF(EK$1&lt;'Вводные данные'!$D$237,0,IF(EK$1&gt;'Вводные данные'!$E$237,0,'Вводные данные'!$F$237*EK$5))))</f>
        <v>N</v>
      </c>
      <c r="EL115" s="357" t="str">
        <f>IF(EL$1&gt;'Вводные данные'!$F$7,"N",(IF(EL$1&lt;'Вводные данные'!$D$237,0,IF(EL$1&gt;'Вводные данные'!$E$237,0,'Вводные данные'!$F$237*EL$5))))</f>
        <v>N</v>
      </c>
      <c r="EM115" s="357" t="str">
        <f>IF(EM$1&gt;'Вводные данные'!$F$7,"N",(IF(EM$1&lt;'Вводные данные'!$D$237,0,IF(EM$1&gt;'Вводные данные'!$E$237,0,'Вводные данные'!$F$237*EM$5))))</f>
        <v>N</v>
      </c>
      <c r="EN115" s="357" t="str">
        <f>IF(EN$1&gt;'Вводные данные'!$F$7,"N",(IF(EN$1&lt;'Вводные данные'!$D$237,0,IF(EN$1&gt;'Вводные данные'!$E$237,0,'Вводные данные'!$F$237*EN$5))))</f>
        <v>N</v>
      </c>
      <c r="EO115" s="357" t="str">
        <f>IF(EO$1&gt;'Вводные данные'!$F$7,"N",(IF(EO$1&lt;'Вводные данные'!$D$237,0,IF(EO$1&gt;'Вводные данные'!$E$237,0,'Вводные данные'!$F$237*EO$5))))</f>
        <v>N</v>
      </c>
      <c r="EP115" s="357" t="str">
        <f>IF(EP$1&gt;'Вводные данные'!$F$7,"N",(IF(EP$1&lt;'Вводные данные'!$D$237,0,IF(EP$1&gt;'Вводные данные'!$E$237,0,'Вводные данные'!$F$237*EP$5))))</f>
        <v>N</v>
      </c>
      <c r="EQ115" s="357" t="str">
        <f>IF(EQ$1&gt;'Вводные данные'!$F$7,"N",(IF(EQ$1&lt;'Вводные данные'!$D$237,0,IF(EQ$1&gt;'Вводные данные'!$E$237,0,'Вводные данные'!$F$237*EQ$5))))</f>
        <v>N</v>
      </c>
      <c r="ER115" s="357" t="str">
        <f>IF(ER$1&gt;'Вводные данные'!$F$7,"N",(IF(ER$1&lt;'Вводные данные'!$D$237,0,IF(ER$1&gt;'Вводные данные'!$E$237,0,'Вводные данные'!$F$237*ER$5))))</f>
        <v>N</v>
      </c>
      <c r="ES115" s="357" t="str">
        <f>IF(ES$1&gt;'Вводные данные'!$F$7,"N",(IF(ES$1&lt;'Вводные данные'!$D$237,0,IF(ES$1&gt;'Вводные данные'!$E$237,0,'Вводные данные'!$F$237*ES$5))))</f>
        <v>N</v>
      </c>
      <c r="ET115" s="357" t="str">
        <f>IF(ET$1&gt;'Вводные данные'!$F$7,"N",(IF(ET$1&lt;'Вводные данные'!$D$237,0,IF(ET$1&gt;'Вводные данные'!$E$237,0,'Вводные данные'!$F$237*ET$5))))</f>
        <v>N</v>
      </c>
      <c r="EU115" s="357" t="str">
        <f>IF(EU$1&gt;'Вводные данные'!$F$7,"N",(IF(EU$1&lt;'Вводные данные'!$D$237,0,IF(EU$1&gt;'Вводные данные'!$E$237,0,'Вводные данные'!$F$237*EU$5))))</f>
        <v>N</v>
      </c>
      <c r="EV115" s="357" t="str">
        <f>IF(EV$1&gt;'Вводные данные'!$F$7,"N",(IF(EV$1&lt;'Вводные данные'!$D$237,0,IF(EV$1&gt;'Вводные данные'!$E$237,0,'Вводные данные'!$F$237*EV$5))))</f>
        <v>N</v>
      </c>
      <c r="EW115" s="357" t="str">
        <f>IF(EW$1&gt;'Вводные данные'!$F$7,"N",(IF(EW$1&lt;'Вводные данные'!$D$237,0,IF(EW$1&gt;'Вводные данные'!$E$237,0,'Вводные данные'!$F$237*EW$5))))</f>
        <v>N</v>
      </c>
    </row>
    <row r="116" spans="2:153" s="361" customFormat="1" ht="15" customHeight="1" x14ac:dyDescent="0.25">
      <c r="B116" s="363" t="str">
        <f>IF('Вводные данные'!B238=0,"",'Вводные данные'!B238)</f>
        <v>Временные расходы 6</v>
      </c>
      <c r="C116" s="357">
        <f t="shared" si="24"/>
        <v>0</v>
      </c>
      <c r="D116" s="357">
        <f>IF(D$1&gt;'Вводные данные'!$F$7,"N",(IF(D$1&lt;'Вводные данные'!$D$238,0,IF(D$1&gt;'Вводные данные'!$E$238,0,'Вводные данные'!$F$238*D$5))))</f>
        <v>0</v>
      </c>
      <c r="E116" s="357">
        <f>IF(E$1&gt;'Вводные данные'!$F$7,"N",(IF(E$1&lt;'Вводные данные'!$D$238,0,IF(E$1&gt;'Вводные данные'!$E$238,0,'Вводные данные'!$F$238*E$5))))</f>
        <v>0</v>
      </c>
      <c r="F116" s="357">
        <f>IF(F$1&gt;'Вводные данные'!$F$7,"N",(IF(F$1&lt;'Вводные данные'!$D$238,0,IF(F$1&gt;'Вводные данные'!$E$238,0,'Вводные данные'!$F$238*F$5))))</f>
        <v>0</v>
      </c>
      <c r="G116" s="357">
        <f>IF(G$1&gt;'Вводные данные'!$F$7,"N",(IF(G$1&lt;'Вводные данные'!$D$238,0,IF(G$1&gt;'Вводные данные'!$E$238,0,'Вводные данные'!$F$238*G$5))))</f>
        <v>0</v>
      </c>
      <c r="H116" s="357">
        <f>IF(H$1&gt;'Вводные данные'!$F$7,"N",(IF(H$1&lt;'Вводные данные'!$D$238,0,IF(H$1&gt;'Вводные данные'!$E$238,0,'Вводные данные'!$F$238*H$5))))</f>
        <v>0</v>
      </c>
      <c r="I116" s="357">
        <f>IF(I$1&gt;'Вводные данные'!$F$7,"N",(IF(I$1&lt;'Вводные данные'!$D$238,0,IF(I$1&gt;'Вводные данные'!$E$238,0,'Вводные данные'!$F$238*I$5))))</f>
        <v>0</v>
      </c>
      <c r="J116" s="357">
        <f>IF(J$1&gt;'Вводные данные'!$F$7,"N",(IF(J$1&lt;'Вводные данные'!$D$238,0,IF(J$1&gt;'Вводные данные'!$E$238,0,'Вводные данные'!$F$238*J$5))))</f>
        <v>0</v>
      </c>
      <c r="K116" s="357">
        <f>IF(K$1&gt;'Вводные данные'!$F$7,"N",(IF(K$1&lt;'Вводные данные'!$D$238,0,IF(K$1&gt;'Вводные данные'!$E$238,0,'Вводные данные'!$F$238*K$5))))</f>
        <v>0</v>
      </c>
      <c r="L116" s="357">
        <f>IF(L$1&gt;'Вводные данные'!$F$7,"N",(IF(L$1&lt;'Вводные данные'!$D$238,0,IF(L$1&gt;'Вводные данные'!$E$238,0,'Вводные данные'!$F$238*L$5))))</f>
        <v>0</v>
      </c>
      <c r="M116" s="357">
        <f>IF(M$1&gt;'Вводные данные'!$F$7,"N",(IF(M$1&lt;'Вводные данные'!$D$238,0,IF(M$1&gt;'Вводные данные'!$E$238,0,'Вводные данные'!$F$238*M$5))))</f>
        <v>0</v>
      </c>
      <c r="N116" s="357">
        <f>IF(N$1&gt;'Вводные данные'!$F$7,"N",(IF(N$1&lt;'Вводные данные'!$D$238,0,IF(N$1&gt;'Вводные данные'!$E$238,0,'Вводные данные'!$F$238*N$5))))</f>
        <v>0</v>
      </c>
      <c r="O116" s="357">
        <f>IF(O$1&gt;'Вводные данные'!$F$7,"N",(IF(O$1&lt;'Вводные данные'!$D$238,0,IF(O$1&gt;'Вводные данные'!$E$238,0,'Вводные данные'!$F$238*O$5))))</f>
        <v>0</v>
      </c>
      <c r="P116" s="357">
        <f>IF(P$1&gt;'Вводные данные'!$F$7,"N",(IF(P$1&lt;'Вводные данные'!$D$238,0,IF(P$1&gt;'Вводные данные'!$E$238,0,'Вводные данные'!$F$238*P$5))))</f>
        <v>0</v>
      </c>
      <c r="Q116" s="357">
        <f>IF(Q$1&gt;'Вводные данные'!$F$7,"N",(IF(Q$1&lt;'Вводные данные'!$D$238,0,IF(Q$1&gt;'Вводные данные'!$E$238,0,'Вводные данные'!$F$238*Q$5))))</f>
        <v>0</v>
      </c>
      <c r="R116" s="357">
        <f>IF(R$1&gt;'Вводные данные'!$F$7,"N",(IF(R$1&lt;'Вводные данные'!$D$238,0,IF(R$1&gt;'Вводные данные'!$E$238,0,'Вводные данные'!$F$238*R$5))))</f>
        <v>0</v>
      </c>
      <c r="S116" s="357">
        <f>IF(S$1&gt;'Вводные данные'!$F$7,"N",(IF(S$1&lt;'Вводные данные'!$D$238,0,IF(S$1&gt;'Вводные данные'!$E$238,0,'Вводные данные'!$F$238*S$5))))</f>
        <v>0</v>
      </c>
      <c r="T116" s="357">
        <f>IF(T$1&gt;'Вводные данные'!$F$7,"N",(IF(T$1&lt;'Вводные данные'!$D$238,0,IF(T$1&gt;'Вводные данные'!$E$238,0,'Вводные данные'!$F$238*T$5))))</f>
        <v>0</v>
      </c>
      <c r="U116" s="357">
        <f>IF(U$1&gt;'Вводные данные'!$F$7,"N",(IF(U$1&lt;'Вводные данные'!$D$238,0,IF(U$1&gt;'Вводные данные'!$E$238,0,'Вводные данные'!$F$238*U$5))))</f>
        <v>0</v>
      </c>
      <c r="V116" s="357">
        <f>IF(V$1&gt;'Вводные данные'!$F$7,"N",(IF(V$1&lt;'Вводные данные'!$D$238,0,IF(V$1&gt;'Вводные данные'!$E$238,0,'Вводные данные'!$F$238*V$5))))</f>
        <v>0</v>
      </c>
      <c r="W116" s="357">
        <f>IF(W$1&gt;'Вводные данные'!$F$7,"N",(IF(W$1&lt;'Вводные данные'!$D$238,0,IF(W$1&gt;'Вводные данные'!$E$238,0,'Вводные данные'!$F$238*W$5))))</f>
        <v>0</v>
      </c>
      <c r="X116" s="357" t="str">
        <f>IF(X$1&gt;'Вводные данные'!$F$7,"N",(IF(X$1&lt;'Вводные данные'!$D$238,0,IF(X$1&gt;'Вводные данные'!$E$238,0,'Вводные данные'!$F$238*X$5))))</f>
        <v>N</v>
      </c>
      <c r="Y116" s="357" t="str">
        <f>IF(Y$1&gt;'Вводные данные'!$F$7,"N",(IF(Y$1&lt;'Вводные данные'!$D$238,0,IF(Y$1&gt;'Вводные данные'!$E$238,0,'Вводные данные'!$F$238*Y$5))))</f>
        <v>N</v>
      </c>
      <c r="Z116" s="357" t="str">
        <f>IF(Z$1&gt;'Вводные данные'!$F$7,"N",(IF(Z$1&lt;'Вводные данные'!$D$238,0,IF(Z$1&gt;'Вводные данные'!$E$238,0,'Вводные данные'!$F$238*Z$5))))</f>
        <v>N</v>
      </c>
      <c r="AA116" s="357" t="str">
        <f>IF(AA$1&gt;'Вводные данные'!$F$7,"N",(IF(AA$1&lt;'Вводные данные'!$D$238,0,IF(AA$1&gt;'Вводные данные'!$E$238,0,'Вводные данные'!$F$238*AA$5))))</f>
        <v>N</v>
      </c>
      <c r="AB116" s="357" t="str">
        <f>IF(AB$1&gt;'Вводные данные'!$F$7,"N",(IF(AB$1&lt;'Вводные данные'!$D$238,0,IF(AB$1&gt;'Вводные данные'!$E$238,0,'Вводные данные'!$F$238*AB$5))))</f>
        <v>N</v>
      </c>
      <c r="AC116" s="357" t="str">
        <f>IF(AC$1&gt;'Вводные данные'!$F$7,"N",(IF(AC$1&lt;'Вводные данные'!$D$238,0,IF(AC$1&gt;'Вводные данные'!$E$238,0,'Вводные данные'!$F$238*AC$5))))</f>
        <v>N</v>
      </c>
      <c r="AD116" s="357" t="str">
        <f>IF(AD$1&gt;'Вводные данные'!$F$7,"N",(IF(AD$1&lt;'Вводные данные'!$D$238,0,IF(AD$1&gt;'Вводные данные'!$E$238,0,'Вводные данные'!$F$238*AD$5))))</f>
        <v>N</v>
      </c>
      <c r="AE116" s="357" t="str">
        <f>IF(AE$1&gt;'Вводные данные'!$F$7,"N",(IF(AE$1&lt;'Вводные данные'!$D$238,0,IF(AE$1&gt;'Вводные данные'!$E$238,0,'Вводные данные'!$F$238*AE$5))))</f>
        <v>N</v>
      </c>
      <c r="AF116" s="357" t="str">
        <f>IF(AF$1&gt;'Вводные данные'!$F$7,"N",(IF(AF$1&lt;'Вводные данные'!$D$238,0,IF(AF$1&gt;'Вводные данные'!$E$238,0,'Вводные данные'!$F$238*AF$5))))</f>
        <v>N</v>
      </c>
      <c r="AG116" s="357" t="str">
        <f>IF(AG$1&gt;'Вводные данные'!$F$7,"N",(IF(AG$1&lt;'Вводные данные'!$D$238,0,IF(AG$1&gt;'Вводные данные'!$E$238,0,'Вводные данные'!$F$238*AG$5))))</f>
        <v>N</v>
      </c>
      <c r="AH116" s="357" t="str">
        <f>IF(AH$1&gt;'Вводные данные'!$F$7,"N",(IF(AH$1&lt;'Вводные данные'!$D$238,0,IF(AH$1&gt;'Вводные данные'!$E$238,0,'Вводные данные'!$F$238*AH$5))))</f>
        <v>N</v>
      </c>
      <c r="AI116" s="357" t="str">
        <f>IF(AI$1&gt;'Вводные данные'!$F$7,"N",(IF(AI$1&lt;'Вводные данные'!$D$238,0,IF(AI$1&gt;'Вводные данные'!$E$238,0,'Вводные данные'!$F$238*AI$5))))</f>
        <v>N</v>
      </c>
      <c r="AJ116" s="357" t="str">
        <f>IF(AJ$1&gt;'Вводные данные'!$F$7,"N",(IF(AJ$1&lt;'Вводные данные'!$D$238,0,IF(AJ$1&gt;'Вводные данные'!$E$238,0,'Вводные данные'!$F$238*AJ$5))))</f>
        <v>N</v>
      </c>
      <c r="AK116" s="357" t="str">
        <f>IF(AK$1&gt;'Вводные данные'!$F$7,"N",(IF(AK$1&lt;'Вводные данные'!$D$238,0,IF(AK$1&gt;'Вводные данные'!$E$238,0,'Вводные данные'!$F$238*AK$5))))</f>
        <v>N</v>
      </c>
      <c r="AL116" s="357" t="str">
        <f>IF(AL$1&gt;'Вводные данные'!$F$7,"N",(IF(AL$1&lt;'Вводные данные'!$D$238,0,IF(AL$1&gt;'Вводные данные'!$E$238,0,'Вводные данные'!$F$238*AL$5))))</f>
        <v>N</v>
      </c>
      <c r="AM116" s="357" t="str">
        <f>IF(AM$1&gt;'Вводные данные'!$F$7,"N",(IF(AM$1&lt;'Вводные данные'!$D$238,0,IF(AM$1&gt;'Вводные данные'!$E$238,0,'Вводные данные'!$F$238*AM$5))))</f>
        <v>N</v>
      </c>
      <c r="AN116" s="357" t="str">
        <f>IF(AN$1&gt;'Вводные данные'!$F$7,"N",(IF(AN$1&lt;'Вводные данные'!$D$238,0,IF(AN$1&gt;'Вводные данные'!$E$238,0,'Вводные данные'!$F$238*AN$5))))</f>
        <v>N</v>
      </c>
      <c r="AO116" s="357" t="str">
        <f>IF(AO$1&gt;'Вводные данные'!$F$7,"N",(IF(AO$1&lt;'Вводные данные'!$D$238,0,IF(AO$1&gt;'Вводные данные'!$E$238,0,'Вводные данные'!$F$238*AO$5))))</f>
        <v>N</v>
      </c>
      <c r="AP116" s="357" t="str">
        <f>IF(AP$1&gt;'Вводные данные'!$F$7,"N",(IF(AP$1&lt;'Вводные данные'!$D$238,0,IF(AP$1&gt;'Вводные данные'!$E$238,0,'Вводные данные'!$F$238*AP$5))))</f>
        <v>N</v>
      </c>
      <c r="AQ116" s="357" t="str">
        <f>IF(AQ$1&gt;'Вводные данные'!$F$7,"N",(IF(AQ$1&lt;'Вводные данные'!$D$238,0,IF(AQ$1&gt;'Вводные данные'!$E$238,0,'Вводные данные'!$F$238*AQ$5))))</f>
        <v>N</v>
      </c>
      <c r="AR116" s="357" t="str">
        <f>IF(AR$1&gt;'Вводные данные'!$F$7,"N",(IF(AR$1&lt;'Вводные данные'!$D$238,0,IF(AR$1&gt;'Вводные данные'!$E$238,0,'Вводные данные'!$F$238*AR$5))))</f>
        <v>N</v>
      </c>
      <c r="AS116" s="357" t="str">
        <f>IF(AS$1&gt;'Вводные данные'!$F$7,"N",(IF(AS$1&lt;'Вводные данные'!$D$238,0,IF(AS$1&gt;'Вводные данные'!$E$238,0,'Вводные данные'!$F$238*AS$5))))</f>
        <v>N</v>
      </c>
      <c r="AT116" s="357" t="str">
        <f>IF(AT$1&gt;'Вводные данные'!$F$7,"N",(IF(AT$1&lt;'Вводные данные'!$D$238,0,IF(AT$1&gt;'Вводные данные'!$E$238,0,'Вводные данные'!$F$238*AT$5))))</f>
        <v>N</v>
      </c>
      <c r="AU116" s="357" t="str">
        <f>IF(AU$1&gt;'Вводные данные'!$F$7,"N",(IF(AU$1&lt;'Вводные данные'!$D$238,0,IF(AU$1&gt;'Вводные данные'!$E$238,0,'Вводные данные'!$F$238*AU$5))))</f>
        <v>N</v>
      </c>
      <c r="AV116" s="357" t="str">
        <f>IF(AV$1&gt;'Вводные данные'!$F$7,"N",(IF(AV$1&lt;'Вводные данные'!$D$238,0,IF(AV$1&gt;'Вводные данные'!$E$238,0,'Вводные данные'!$F$238*AV$5))))</f>
        <v>N</v>
      </c>
      <c r="AW116" s="357" t="str">
        <f>IF(AW$1&gt;'Вводные данные'!$F$7,"N",(IF(AW$1&lt;'Вводные данные'!$D$238,0,IF(AW$1&gt;'Вводные данные'!$E$238,0,'Вводные данные'!$F$238*AW$5))))</f>
        <v>N</v>
      </c>
      <c r="AX116" s="357" t="str">
        <f>IF(AX$1&gt;'Вводные данные'!$F$7,"N",(IF(AX$1&lt;'Вводные данные'!$D$238,0,IF(AX$1&gt;'Вводные данные'!$E$238,0,'Вводные данные'!$F$238*AX$5))))</f>
        <v>N</v>
      </c>
      <c r="AY116" s="357" t="str">
        <f>IF(AY$1&gt;'Вводные данные'!$F$7,"N",(IF(AY$1&lt;'Вводные данные'!$D$238,0,IF(AY$1&gt;'Вводные данные'!$E$238,0,'Вводные данные'!$F$238*AY$5))))</f>
        <v>N</v>
      </c>
      <c r="AZ116" s="357" t="str">
        <f>IF(AZ$1&gt;'Вводные данные'!$F$7,"N",(IF(AZ$1&lt;'Вводные данные'!$D$238,0,IF(AZ$1&gt;'Вводные данные'!$E$238,0,'Вводные данные'!$F$238*AZ$5))))</f>
        <v>N</v>
      </c>
      <c r="BA116" s="357" t="str">
        <f>IF(BA$1&gt;'Вводные данные'!$F$7,"N",(IF(BA$1&lt;'Вводные данные'!$D$238,0,IF(BA$1&gt;'Вводные данные'!$E$238,0,'Вводные данные'!$F$238*BA$5))))</f>
        <v>N</v>
      </c>
      <c r="BB116" s="357" t="str">
        <f>IF(BB$1&gt;'Вводные данные'!$F$7,"N",(IF(BB$1&lt;'Вводные данные'!$D$238,0,IF(BB$1&gt;'Вводные данные'!$E$238,0,'Вводные данные'!$F$238*BB$5))))</f>
        <v>N</v>
      </c>
      <c r="BC116" s="357" t="str">
        <f>IF(BC$1&gt;'Вводные данные'!$F$7,"N",(IF(BC$1&lt;'Вводные данные'!$D$238,0,IF(BC$1&gt;'Вводные данные'!$E$238,0,'Вводные данные'!$F$238*BC$5))))</f>
        <v>N</v>
      </c>
      <c r="BD116" s="357" t="str">
        <f>IF(BD$1&gt;'Вводные данные'!$F$7,"N",(IF(BD$1&lt;'Вводные данные'!$D$238,0,IF(BD$1&gt;'Вводные данные'!$E$238,0,'Вводные данные'!$F$238*BD$5))))</f>
        <v>N</v>
      </c>
      <c r="BE116" s="357" t="str">
        <f>IF(BE$1&gt;'Вводные данные'!$F$7,"N",(IF(BE$1&lt;'Вводные данные'!$D$238,0,IF(BE$1&gt;'Вводные данные'!$E$238,0,'Вводные данные'!$F$238*BE$5))))</f>
        <v>N</v>
      </c>
      <c r="BF116" s="357" t="str">
        <f>IF(BF$1&gt;'Вводные данные'!$F$7,"N",(IF(BF$1&lt;'Вводные данные'!$D$238,0,IF(BF$1&gt;'Вводные данные'!$E$238,0,'Вводные данные'!$F$238*BF$5))))</f>
        <v>N</v>
      </c>
      <c r="BG116" s="357" t="str">
        <f>IF(BG$1&gt;'Вводные данные'!$F$7,"N",(IF(BG$1&lt;'Вводные данные'!$D$238,0,IF(BG$1&gt;'Вводные данные'!$E$238,0,'Вводные данные'!$F$238*BG$5))))</f>
        <v>N</v>
      </c>
      <c r="BH116" s="357" t="str">
        <f>IF(BH$1&gt;'Вводные данные'!$F$7,"N",(IF(BH$1&lt;'Вводные данные'!$D$238,0,IF(BH$1&gt;'Вводные данные'!$E$238,0,'Вводные данные'!$F$238*BH$5))))</f>
        <v>N</v>
      </c>
      <c r="BI116" s="357" t="str">
        <f>IF(BI$1&gt;'Вводные данные'!$F$7,"N",(IF(BI$1&lt;'Вводные данные'!$D$238,0,IF(BI$1&gt;'Вводные данные'!$E$238,0,'Вводные данные'!$F$238*BI$5))))</f>
        <v>N</v>
      </c>
      <c r="BJ116" s="357" t="str">
        <f>IF(BJ$1&gt;'Вводные данные'!$F$7,"N",(IF(BJ$1&lt;'Вводные данные'!$D$238,0,IF(BJ$1&gt;'Вводные данные'!$E$238,0,'Вводные данные'!$F$238*BJ$5))))</f>
        <v>N</v>
      </c>
      <c r="BK116" s="357" t="str">
        <f>IF(BK$1&gt;'Вводные данные'!$F$7,"N",(IF(BK$1&lt;'Вводные данные'!$D$238,0,IF(BK$1&gt;'Вводные данные'!$E$238,0,'Вводные данные'!$F$238*BK$5))))</f>
        <v>N</v>
      </c>
      <c r="BL116" s="357" t="str">
        <f>IF(BL$1&gt;'Вводные данные'!$F$7,"N",(IF(BL$1&lt;'Вводные данные'!$D$238,0,IF(BL$1&gt;'Вводные данные'!$E$238,0,'Вводные данные'!$F$238*BL$5))))</f>
        <v>N</v>
      </c>
      <c r="BM116" s="357" t="str">
        <f>IF(BM$1&gt;'Вводные данные'!$F$7,"N",(IF(BM$1&lt;'Вводные данные'!$D$238,0,IF(BM$1&gt;'Вводные данные'!$E$238,0,'Вводные данные'!$F$238*BM$5))))</f>
        <v>N</v>
      </c>
      <c r="BN116" s="357" t="str">
        <f>IF(BN$1&gt;'Вводные данные'!$F$7,"N",(IF(BN$1&lt;'Вводные данные'!$D$238,0,IF(BN$1&gt;'Вводные данные'!$E$238,0,'Вводные данные'!$F$238*BN$5))))</f>
        <v>N</v>
      </c>
      <c r="BO116" s="357" t="str">
        <f>IF(BO$1&gt;'Вводные данные'!$F$7,"N",(IF(BO$1&lt;'Вводные данные'!$D$238,0,IF(BO$1&gt;'Вводные данные'!$E$238,0,'Вводные данные'!$F$238*BO$5))))</f>
        <v>N</v>
      </c>
      <c r="BP116" s="357" t="str">
        <f>IF(BP$1&gt;'Вводные данные'!$F$7,"N",(IF(BP$1&lt;'Вводные данные'!$D$238,0,IF(BP$1&gt;'Вводные данные'!$E$238,0,'Вводные данные'!$F$238*BP$5))))</f>
        <v>N</v>
      </c>
      <c r="BQ116" s="357" t="str">
        <f>IF(BQ$1&gt;'Вводные данные'!$F$7,"N",(IF(BQ$1&lt;'Вводные данные'!$D$238,0,IF(BQ$1&gt;'Вводные данные'!$E$238,0,'Вводные данные'!$F$238*BQ$5))))</f>
        <v>N</v>
      </c>
      <c r="BR116" s="357" t="str">
        <f>IF(BR$1&gt;'Вводные данные'!$F$7,"N",(IF(BR$1&lt;'Вводные данные'!$D$238,0,IF(BR$1&gt;'Вводные данные'!$E$238,0,'Вводные данные'!$F$238*BR$5))))</f>
        <v>N</v>
      </c>
      <c r="BS116" s="357" t="str">
        <f>IF(BS$1&gt;'Вводные данные'!$F$7,"N",(IF(BS$1&lt;'Вводные данные'!$D$238,0,IF(BS$1&gt;'Вводные данные'!$E$238,0,'Вводные данные'!$F$238*BS$5))))</f>
        <v>N</v>
      </c>
      <c r="BT116" s="357" t="str">
        <f>IF(BT$1&gt;'Вводные данные'!$F$7,"N",(IF(BT$1&lt;'Вводные данные'!$D$238,0,IF(BT$1&gt;'Вводные данные'!$E$238,0,'Вводные данные'!$F$238*BT$5))))</f>
        <v>N</v>
      </c>
      <c r="BU116" s="357" t="str">
        <f>IF(BU$1&gt;'Вводные данные'!$F$7,"N",(IF(BU$1&lt;'Вводные данные'!$D$238,0,IF(BU$1&gt;'Вводные данные'!$E$238,0,'Вводные данные'!$F$238*BU$5))))</f>
        <v>N</v>
      </c>
      <c r="BV116" s="357" t="str">
        <f>IF(BV$1&gt;'Вводные данные'!$F$7,"N",(IF(BV$1&lt;'Вводные данные'!$D$238,0,IF(BV$1&gt;'Вводные данные'!$E$238,0,'Вводные данные'!$F$238*BV$5))))</f>
        <v>N</v>
      </c>
      <c r="BW116" s="357" t="str">
        <f>IF(BW$1&gt;'Вводные данные'!$F$7,"N",(IF(BW$1&lt;'Вводные данные'!$D$238,0,IF(BW$1&gt;'Вводные данные'!$E$238,0,'Вводные данные'!$F$238*BW$5))))</f>
        <v>N</v>
      </c>
      <c r="BX116" s="357" t="str">
        <f>IF(BX$1&gt;'Вводные данные'!$F$7,"N",(IF(BX$1&lt;'Вводные данные'!$D$238,0,IF(BX$1&gt;'Вводные данные'!$E$238,0,'Вводные данные'!$F$238*BX$5))))</f>
        <v>N</v>
      </c>
      <c r="BY116" s="357" t="str">
        <f>IF(BY$1&gt;'Вводные данные'!$F$7,"N",(IF(BY$1&lt;'Вводные данные'!$D$238,0,IF(BY$1&gt;'Вводные данные'!$E$238,0,'Вводные данные'!$F$238*BY$5))))</f>
        <v>N</v>
      </c>
      <c r="BZ116" s="357" t="str">
        <f>IF(BZ$1&gt;'Вводные данные'!$F$7,"N",(IF(BZ$1&lt;'Вводные данные'!$D$238,0,IF(BZ$1&gt;'Вводные данные'!$E$238,0,'Вводные данные'!$F$238*BZ$5))))</f>
        <v>N</v>
      </c>
      <c r="CA116" s="357" t="str">
        <f>IF(CA$1&gt;'Вводные данные'!$F$7,"N",(IF(CA$1&lt;'Вводные данные'!$D$238,0,IF(CA$1&gt;'Вводные данные'!$E$238,0,'Вводные данные'!$F$238*CA$5))))</f>
        <v>N</v>
      </c>
      <c r="CB116" s="357" t="str">
        <f>IF(CB$1&gt;'Вводные данные'!$F$7,"N",(IF(CB$1&lt;'Вводные данные'!$D$238,0,IF(CB$1&gt;'Вводные данные'!$E$238,0,'Вводные данные'!$F$238*CB$5))))</f>
        <v>N</v>
      </c>
      <c r="CC116" s="357" t="str">
        <f>IF(CC$1&gt;'Вводные данные'!$F$7,"N",(IF(CC$1&lt;'Вводные данные'!$D$238,0,IF(CC$1&gt;'Вводные данные'!$E$238,0,'Вводные данные'!$F$238*CC$5))))</f>
        <v>N</v>
      </c>
      <c r="CD116" s="357" t="str">
        <f>IF(CD$1&gt;'Вводные данные'!$F$7,"N",(IF(CD$1&lt;'Вводные данные'!$D$238,0,IF(CD$1&gt;'Вводные данные'!$E$238,0,'Вводные данные'!$F$238*CD$5))))</f>
        <v>N</v>
      </c>
      <c r="CE116" s="357" t="str">
        <f>IF(CE$1&gt;'Вводные данные'!$F$7,"N",(IF(CE$1&lt;'Вводные данные'!$D$238,0,IF(CE$1&gt;'Вводные данные'!$E$238,0,'Вводные данные'!$F$238*CE$5))))</f>
        <v>N</v>
      </c>
      <c r="CF116" s="357" t="str">
        <f>IF(CF$1&gt;'Вводные данные'!$F$7,"N",(IF(CF$1&lt;'Вводные данные'!$D$238,0,IF(CF$1&gt;'Вводные данные'!$E$238,0,'Вводные данные'!$F$238*CF$5))))</f>
        <v>N</v>
      </c>
      <c r="CG116" s="357" t="str">
        <f>IF(CG$1&gt;'Вводные данные'!$F$7,"N",(IF(CG$1&lt;'Вводные данные'!$D$238,0,IF(CG$1&gt;'Вводные данные'!$E$238,0,'Вводные данные'!$F$238*CG$5))))</f>
        <v>N</v>
      </c>
      <c r="CH116" s="357" t="str">
        <f>IF(CH$1&gt;'Вводные данные'!$F$7,"N",(IF(CH$1&lt;'Вводные данные'!$D$238,0,IF(CH$1&gt;'Вводные данные'!$E$238,0,'Вводные данные'!$F$238*CH$5))))</f>
        <v>N</v>
      </c>
      <c r="CI116" s="357" t="str">
        <f>IF(CI$1&gt;'Вводные данные'!$F$7,"N",(IF(CI$1&lt;'Вводные данные'!$D$238,0,IF(CI$1&gt;'Вводные данные'!$E$238,0,'Вводные данные'!$F$238*CI$5))))</f>
        <v>N</v>
      </c>
      <c r="CJ116" s="357" t="str">
        <f>IF(CJ$1&gt;'Вводные данные'!$F$7,"N",(IF(CJ$1&lt;'Вводные данные'!$D$238,0,IF(CJ$1&gt;'Вводные данные'!$E$238,0,'Вводные данные'!$F$238*CJ$5))))</f>
        <v>N</v>
      </c>
      <c r="CK116" s="357" t="str">
        <f>IF(CK$1&gt;'Вводные данные'!$F$7,"N",(IF(CK$1&lt;'Вводные данные'!$D$238,0,IF(CK$1&gt;'Вводные данные'!$E$238,0,'Вводные данные'!$F$238*CK$5))))</f>
        <v>N</v>
      </c>
      <c r="CL116" s="357" t="str">
        <f>IF(CL$1&gt;'Вводные данные'!$F$7,"N",(IF(CL$1&lt;'Вводные данные'!$D$238,0,IF(CL$1&gt;'Вводные данные'!$E$238,0,'Вводные данные'!$F$238*CL$5))))</f>
        <v>N</v>
      </c>
      <c r="CM116" s="357" t="str">
        <f>IF(CM$1&gt;'Вводные данные'!$F$7,"N",(IF(CM$1&lt;'Вводные данные'!$D$238,0,IF(CM$1&gt;'Вводные данные'!$E$238,0,'Вводные данные'!$F$238*CM$5))))</f>
        <v>N</v>
      </c>
      <c r="CN116" s="357" t="str">
        <f>IF(CN$1&gt;'Вводные данные'!$F$7,"N",(IF(CN$1&lt;'Вводные данные'!$D$238,0,IF(CN$1&gt;'Вводные данные'!$E$238,0,'Вводные данные'!$F$238*CN$5))))</f>
        <v>N</v>
      </c>
      <c r="CO116" s="357" t="str">
        <f>IF(CO$1&gt;'Вводные данные'!$F$7,"N",(IF(CO$1&lt;'Вводные данные'!$D$238,0,IF(CO$1&gt;'Вводные данные'!$E$238,0,'Вводные данные'!$F$238*CO$5))))</f>
        <v>N</v>
      </c>
      <c r="CP116" s="357" t="str">
        <f>IF(CP$1&gt;'Вводные данные'!$F$7,"N",(IF(CP$1&lt;'Вводные данные'!$D$238,0,IF(CP$1&gt;'Вводные данные'!$E$238,0,'Вводные данные'!$F$238*CP$5))))</f>
        <v>N</v>
      </c>
      <c r="CQ116" s="357" t="str">
        <f>IF(CQ$1&gt;'Вводные данные'!$F$7,"N",(IF(CQ$1&lt;'Вводные данные'!$D$238,0,IF(CQ$1&gt;'Вводные данные'!$E$238,0,'Вводные данные'!$F$238*CQ$5))))</f>
        <v>N</v>
      </c>
      <c r="CR116" s="357" t="str">
        <f>IF(CR$1&gt;'Вводные данные'!$F$7,"N",(IF(CR$1&lt;'Вводные данные'!$D$238,0,IF(CR$1&gt;'Вводные данные'!$E$238,0,'Вводные данные'!$F$238*CR$5))))</f>
        <v>N</v>
      </c>
      <c r="CS116" s="357" t="str">
        <f>IF(CS$1&gt;'Вводные данные'!$F$7,"N",(IF(CS$1&lt;'Вводные данные'!$D$238,0,IF(CS$1&gt;'Вводные данные'!$E$238,0,'Вводные данные'!$F$238*CS$5))))</f>
        <v>N</v>
      </c>
      <c r="CT116" s="357" t="str">
        <f>IF(CT$1&gt;'Вводные данные'!$F$7,"N",(IF(CT$1&lt;'Вводные данные'!$D$238,0,IF(CT$1&gt;'Вводные данные'!$E$238,0,'Вводные данные'!$F$238*CT$5))))</f>
        <v>N</v>
      </c>
      <c r="CU116" s="357" t="str">
        <f>IF(CU$1&gt;'Вводные данные'!$F$7,"N",(IF(CU$1&lt;'Вводные данные'!$D$238,0,IF(CU$1&gt;'Вводные данные'!$E$238,0,'Вводные данные'!$F$238*CU$5))))</f>
        <v>N</v>
      </c>
      <c r="CV116" s="357" t="str">
        <f>IF(CV$1&gt;'Вводные данные'!$F$7,"N",(IF(CV$1&lt;'Вводные данные'!$D$238,0,IF(CV$1&gt;'Вводные данные'!$E$238,0,'Вводные данные'!$F$238*CV$5))))</f>
        <v>N</v>
      </c>
      <c r="CW116" s="357" t="str">
        <f>IF(CW$1&gt;'Вводные данные'!$F$7,"N",(IF(CW$1&lt;'Вводные данные'!$D$238,0,IF(CW$1&gt;'Вводные данные'!$E$238,0,'Вводные данные'!$F$238*CW$5))))</f>
        <v>N</v>
      </c>
      <c r="CX116" s="357" t="str">
        <f>IF(CX$1&gt;'Вводные данные'!$F$7,"N",(IF(CX$1&lt;'Вводные данные'!$D$238,0,IF(CX$1&gt;'Вводные данные'!$E$238,0,'Вводные данные'!$F$238*CX$5))))</f>
        <v>N</v>
      </c>
      <c r="CY116" s="357" t="str">
        <f>IF(CY$1&gt;'Вводные данные'!$F$7,"N",(IF(CY$1&lt;'Вводные данные'!$D$238,0,IF(CY$1&gt;'Вводные данные'!$E$238,0,'Вводные данные'!$F$238*CY$5))))</f>
        <v>N</v>
      </c>
      <c r="CZ116" s="357" t="str">
        <f>IF(CZ$1&gt;'Вводные данные'!$F$7,"N",(IF(CZ$1&lt;'Вводные данные'!$D$238,0,IF(CZ$1&gt;'Вводные данные'!$E$238,0,'Вводные данные'!$F$238*CZ$5))))</f>
        <v>N</v>
      </c>
      <c r="DA116" s="357" t="str">
        <f>IF(DA$1&gt;'Вводные данные'!$F$7,"N",(IF(DA$1&lt;'Вводные данные'!$D$238,0,IF(DA$1&gt;'Вводные данные'!$E$238,0,'Вводные данные'!$F$238*DA$5))))</f>
        <v>N</v>
      </c>
      <c r="DB116" s="357" t="str">
        <f>IF(DB$1&gt;'Вводные данные'!$F$7,"N",(IF(DB$1&lt;'Вводные данные'!$D$238,0,IF(DB$1&gt;'Вводные данные'!$E$238,0,'Вводные данные'!$F$238*DB$5))))</f>
        <v>N</v>
      </c>
      <c r="DC116" s="357" t="str">
        <f>IF(DC$1&gt;'Вводные данные'!$F$7,"N",(IF(DC$1&lt;'Вводные данные'!$D$238,0,IF(DC$1&gt;'Вводные данные'!$E$238,0,'Вводные данные'!$F$238*DC$5))))</f>
        <v>N</v>
      </c>
      <c r="DD116" s="357" t="str">
        <f>IF(DD$1&gt;'Вводные данные'!$F$7,"N",(IF(DD$1&lt;'Вводные данные'!$D$238,0,IF(DD$1&gt;'Вводные данные'!$E$238,0,'Вводные данные'!$F$238*DD$5))))</f>
        <v>N</v>
      </c>
      <c r="DE116" s="357" t="str">
        <f>IF(DE$1&gt;'Вводные данные'!$F$7,"N",(IF(DE$1&lt;'Вводные данные'!$D$238,0,IF(DE$1&gt;'Вводные данные'!$E$238,0,'Вводные данные'!$F$238*DE$5))))</f>
        <v>N</v>
      </c>
      <c r="DF116" s="357" t="str">
        <f>IF(DF$1&gt;'Вводные данные'!$F$7,"N",(IF(DF$1&lt;'Вводные данные'!$D$238,0,IF(DF$1&gt;'Вводные данные'!$E$238,0,'Вводные данные'!$F$238*DF$5))))</f>
        <v>N</v>
      </c>
      <c r="DG116" s="357" t="str">
        <f>IF(DG$1&gt;'Вводные данные'!$F$7,"N",(IF(DG$1&lt;'Вводные данные'!$D$238,0,IF(DG$1&gt;'Вводные данные'!$E$238,0,'Вводные данные'!$F$238*DG$5))))</f>
        <v>N</v>
      </c>
      <c r="DH116" s="357" t="str">
        <f>IF(DH$1&gt;'Вводные данные'!$F$7,"N",(IF(DH$1&lt;'Вводные данные'!$D$238,0,IF(DH$1&gt;'Вводные данные'!$E$238,0,'Вводные данные'!$F$238*DH$5))))</f>
        <v>N</v>
      </c>
      <c r="DI116" s="357" t="str">
        <f>IF(DI$1&gt;'Вводные данные'!$F$7,"N",(IF(DI$1&lt;'Вводные данные'!$D$238,0,IF(DI$1&gt;'Вводные данные'!$E$238,0,'Вводные данные'!$F$238*DI$5))))</f>
        <v>N</v>
      </c>
      <c r="DJ116" s="357" t="str">
        <f>IF(DJ$1&gt;'Вводные данные'!$F$7,"N",(IF(DJ$1&lt;'Вводные данные'!$D$238,0,IF(DJ$1&gt;'Вводные данные'!$E$238,0,'Вводные данные'!$F$238*DJ$5))))</f>
        <v>N</v>
      </c>
      <c r="DK116" s="357" t="str">
        <f>IF(DK$1&gt;'Вводные данные'!$F$7,"N",(IF(DK$1&lt;'Вводные данные'!$D$238,0,IF(DK$1&gt;'Вводные данные'!$E$238,0,'Вводные данные'!$F$238*DK$5))))</f>
        <v>N</v>
      </c>
      <c r="DL116" s="357" t="str">
        <f>IF(DL$1&gt;'Вводные данные'!$F$7,"N",(IF(DL$1&lt;'Вводные данные'!$D$238,0,IF(DL$1&gt;'Вводные данные'!$E$238,0,'Вводные данные'!$F$238*DL$5))))</f>
        <v>N</v>
      </c>
      <c r="DM116" s="357" t="str">
        <f>IF(DM$1&gt;'Вводные данные'!$F$7,"N",(IF(DM$1&lt;'Вводные данные'!$D$238,0,IF(DM$1&gt;'Вводные данные'!$E$238,0,'Вводные данные'!$F$238*DM$5))))</f>
        <v>N</v>
      </c>
      <c r="DN116" s="357" t="str">
        <f>IF(DN$1&gt;'Вводные данные'!$F$7,"N",(IF(DN$1&lt;'Вводные данные'!$D$238,0,IF(DN$1&gt;'Вводные данные'!$E$238,0,'Вводные данные'!$F$238*DN$5))))</f>
        <v>N</v>
      </c>
      <c r="DO116" s="357" t="str">
        <f>IF(DO$1&gt;'Вводные данные'!$F$7,"N",(IF(DO$1&lt;'Вводные данные'!$D$238,0,IF(DO$1&gt;'Вводные данные'!$E$238,0,'Вводные данные'!$F$238*DO$5))))</f>
        <v>N</v>
      </c>
      <c r="DP116" s="357" t="str">
        <f>IF(DP$1&gt;'Вводные данные'!$F$7,"N",(IF(DP$1&lt;'Вводные данные'!$D$238,0,IF(DP$1&gt;'Вводные данные'!$E$238,0,'Вводные данные'!$F$238*DP$5))))</f>
        <v>N</v>
      </c>
      <c r="DQ116" s="357" t="str">
        <f>IF(DQ$1&gt;'Вводные данные'!$F$7,"N",(IF(DQ$1&lt;'Вводные данные'!$D$238,0,IF(DQ$1&gt;'Вводные данные'!$E$238,0,'Вводные данные'!$F$238*DQ$5))))</f>
        <v>N</v>
      </c>
      <c r="DR116" s="357" t="str">
        <f>IF(DR$1&gt;'Вводные данные'!$F$7,"N",(IF(DR$1&lt;'Вводные данные'!$D$238,0,IF(DR$1&gt;'Вводные данные'!$E$238,0,'Вводные данные'!$F$238*DR$5))))</f>
        <v>N</v>
      </c>
      <c r="DS116" s="357" t="str">
        <f>IF(DS$1&gt;'Вводные данные'!$F$7,"N",(IF(DS$1&lt;'Вводные данные'!$D$238,0,IF(DS$1&gt;'Вводные данные'!$E$238,0,'Вводные данные'!$F$238*DS$5))))</f>
        <v>N</v>
      </c>
      <c r="DT116" s="357" t="str">
        <f>IF(DT$1&gt;'Вводные данные'!$F$7,"N",(IF(DT$1&lt;'Вводные данные'!$D$238,0,IF(DT$1&gt;'Вводные данные'!$E$238,0,'Вводные данные'!$F$238*DT$5))))</f>
        <v>N</v>
      </c>
      <c r="DU116" s="357" t="str">
        <f>IF(DU$1&gt;'Вводные данные'!$F$7,"N",(IF(DU$1&lt;'Вводные данные'!$D$238,0,IF(DU$1&gt;'Вводные данные'!$E$238,0,'Вводные данные'!$F$238*DU$5))))</f>
        <v>N</v>
      </c>
      <c r="DV116" s="357" t="str">
        <f>IF(DV$1&gt;'Вводные данные'!$F$7,"N",(IF(DV$1&lt;'Вводные данные'!$D$238,0,IF(DV$1&gt;'Вводные данные'!$E$238,0,'Вводные данные'!$F$238*DV$5))))</f>
        <v>N</v>
      </c>
      <c r="DW116" s="357" t="str">
        <f>IF(DW$1&gt;'Вводные данные'!$F$7,"N",(IF(DW$1&lt;'Вводные данные'!$D$238,0,IF(DW$1&gt;'Вводные данные'!$E$238,0,'Вводные данные'!$F$238*DW$5))))</f>
        <v>N</v>
      </c>
      <c r="DX116" s="357" t="str">
        <f>IF(DX$1&gt;'Вводные данные'!$F$7,"N",(IF(DX$1&lt;'Вводные данные'!$D$238,0,IF(DX$1&gt;'Вводные данные'!$E$238,0,'Вводные данные'!$F$238*DX$5))))</f>
        <v>N</v>
      </c>
      <c r="DY116" s="357" t="str">
        <f>IF(DY$1&gt;'Вводные данные'!$F$7,"N",(IF(DY$1&lt;'Вводные данные'!$D$238,0,IF(DY$1&gt;'Вводные данные'!$E$238,0,'Вводные данные'!$F$238*DY$5))))</f>
        <v>N</v>
      </c>
      <c r="DZ116" s="357" t="str">
        <f>IF(DZ$1&gt;'Вводные данные'!$F$7,"N",(IF(DZ$1&lt;'Вводные данные'!$D$238,0,IF(DZ$1&gt;'Вводные данные'!$E$238,0,'Вводные данные'!$F$238*DZ$5))))</f>
        <v>N</v>
      </c>
      <c r="EA116" s="357" t="str">
        <f>IF(EA$1&gt;'Вводные данные'!$F$7,"N",(IF(EA$1&lt;'Вводные данные'!$D$238,0,IF(EA$1&gt;'Вводные данные'!$E$238,0,'Вводные данные'!$F$238*EA$5))))</f>
        <v>N</v>
      </c>
      <c r="EB116" s="357" t="str">
        <f>IF(EB$1&gt;'Вводные данные'!$F$7,"N",(IF(EB$1&lt;'Вводные данные'!$D$238,0,IF(EB$1&gt;'Вводные данные'!$E$238,0,'Вводные данные'!$F$238*EB$5))))</f>
        <v>N</v>
      </c>
      <c r="EC116" s="357" t="str">
        <f>IF(EC$1&gt;'Вводные данные'!$F$7,"N",(IF(EC$1&lt;'Вводные данные'!$D$238,0,IF(EC$1&gt;'Вводные данные'!$E$238,0,'Вводные данные'!$F$238*EC$5))))</f>
        <v>N</v>
      </c>
      <c r="ED116" s="357" t="str">
        <f>IF(ED$1&gt;'Вводные данные'!$F$7,"N",(IF(ED$1&lt;'Вводные данные'!$D$238,0,IF(ED$1&gt;'Вводные данные'!$E$238,0,'Вводные данные'!$F$238*ED$5))))</f>
        <v>N</v>
      </c>
      <c r="EE116" s="357" t="str">
        <f>IF(EE$1&gt;'Вводные данные'!$F$7,"N",(IF(EE$1&lt;'Вводные данные'!$D$238,0,IF(EE$1&gt;'Вводные данные'!$E$238,0,'Вводные данные'!$F$238*EE$5))))</f>
        <v>N</v>
      </c>
      <c r="EF116" s="357" t="str">
        <f>IF(EF$1&gt;'Вводные данные'!$F$7,"N",(IF(EF$1&lt;'Вводные данные'!$D$238,0,IF(EF$1&gt;'Вводные данные'!$E$238,0,'Вводные данные'!$F$238*EF$5))))</f>
        <v>N</v>
      </c>
      <c r="EG116" s="357" t="str">
        <f>IF(EG$1&gt;'Вводные данные'!$F$7,"N",(IF(EG$1&lt;'Вводные данные'!$D$238,0,IF(EG$1&gt;'Вводные данные'!$E$238,0,'Вводные данные'!$F$238*EG$5))))</f>
        <v>N</v>
      </c>
      <c r="EH116" s="357" t="str">
        <f>IF(EH$1&gt;'Вводные данные'!$F$7,"N",(IF(EH$1&lt;'Вводные данные'!$D$238,0,IF(EH$1&gt;'Вводные данные'!$E$238,0,'Вводные данные'!$F$238*EH$5))))</f>
        <v>N</v>
      </c>
      <c r="EI116" s="357" t="str">
        <f>IF(EI$1&gt;'Вводные данные'!$F$7,"N",(IF(EI$1&lt;'Вводные данные'!$D$238,0,IF(EI$1&gt;'Вводные данные'!$E$238,0,'Вводные данные'!$F$238*EI$5))))</f>
        <v>N</v>
      </c>
      <c r="EJ116" s="357" t="str">
        <f>IF(EJ$1&gt;'Вводные данные'!$F$7,"N",(IF(EJ$1&lt;'Вводные данные'!$D$238,0,IF(EJ$1&gt;'Вводные данные'!$E$238,0,'Вводные данные'!$F$238*EJ$5))))</f>
        <v>N</v>
      </c>
      <c r="EK116" s="357" t="str">
        <f>IF(EK$1&gt;'Вводные данные'!$F$7,"N",(IF(EK$1&lt;'Вводные данные'!$D$238,0,IF(EK$1&gt;'Вводные данные'!$E$238,0,'Вводные данные'!$F$238*EK$5))))</f>
        <v>N</v>
      </c>
      <c r="EL116" s="357" t="str">
        <f>IF(EL$1&gt;'Вводные данные'!$F$7,"N",(IF(EL$1&lt;'Вводные данные'!$D$238,0,IF(EL$1&gt;'Вводные данные'!$E$238,0,'Вводные данные'!$F$238*EL$5))))</f>
        <v>N</v>
      </c>
      <c r="EM116" s="357" t="str">
        <f>IF(EM$1&gt;'Вводные данные'!$F$7,"N",(IF(EM$1&lt;'Вводные данные'!$D$238,0,IF(EM$1&gt;'Вводные данные'!$E$238,0,'Вводные данные'!$F$238*EM$5))))</f>
        <v>N</v>
      </c>
      <c r="EN116" s="357" t="str">
        <f>IF(EN$1&gt;'Вводные данные'!$F$7,"N",(IF(EN$1&lt;'Вводные данные'!$D$238,0,IF(EN$1&gt;'Вводные данные'!$E$238,0,'Вводные данные'!$F$238*EN$5))))</f>
        <v>N</v>
      </c>
      <c r="EO116" s="357" t="str">
        <f>IF(EO$1&gt;'Вводные данные'!$F$7,"N",(IF(EO$1&lt;'Вводные данные'!$D$238,0,IF(EO$1&gt;'Вводные данные'!$E$238,0,'Вводные данные'!$F$238*EO$5))))</f>
        <v>N</v>
      </c>
      <c r="EP116" s="357" t="str">
        <f>IF(EP$1&gt;'Вводные данные'!$F$7,"N",(IF(EP$1&lt;'Вводные данные'!$D$238,0,IF(EP$1&gt;'Вводные данные'!$E$238,0,'Вводные данные'!$F$238*EP$5))))</f>
        <v>N</v>
      </c>
      <c r="EQ116" s="357" t="str">
        <f>IF(EQ$1&gt;'Вводные данные'!$F$7,"N",(IF(EQ$1&lt;'Вводные данные'!$D$238,0,IF(EQ$1&gt;'Вводные данные'!$E$238,0,'Вводные данные'!$F$238*EQ$5))))</f>
        <v>N</v>
      </c>
      <c r="ER116" s="357" t="str">
        <f>IF(ER$1&gt;'Вводные данные'!$F$7,"N",(IF(ER$1&lt;'Вводные данные'!$D$238,0,IF(ER$1&gt;'Вводные данные'!$E$238,0,'Вводные данные'!$F$238*ER$5))))</f>
        <v>N</v>
      </c>
      <c r="ES116" s="357" t="str">
        <f>IF(ES$1&gt;'Вводные данные'!$F$7,"N",(IF(ES$1&lt;'Вводные данные'!$D$238,0,IF(ES$1&gt;'Вводные данные'!$E$238,0,'Вводные данные'!$F$238*ES$5))))</f>
        <v>N</v>
      </c>
      <c r="ET116" s="357" t="str">
        <f>IF(ET$1&gt;'Вводные данные'!$F$7,"N",(IF(ET$1&lt;'Вводные данные'!$D$238,0,IF(ET$1&gt;'Вводные данные'!$E$238,0,'Вводные данные'!$F$238*ET$5))))</f>
        <v>N</v>
      </c>
      <c r="EU116" s="357" t="str">
        <f>IF(EU$1&gt;'Вводные данные'!$F$7,"N",(IF(EU$1&lt;'Вводные данные'!$D$238,0,IF(EU$1&gt;'Вводные данные'!$E$238,0,'Вводные данные'!$F$238*EU$5))))</f>
        <v>N</v>
      </c>
      <c r="EV116" s="357" t="str">
        <f>IF(EV$1&gt;'Вводные данные'!$F$7,"N",(IF(EV$1&lt;'Вводные данные'!$D$238,0,IF(EV$1&gt;'Вводные данные'!$E$238,0,'Вводные данные'!$F$238*EV$5))))</f>
        <v>N</v>
      </c>
      <c r="EW116" s="357" t="str">
        <f>IF(EW$1&gt;'Вводные данные'!$F$7,"N",(IF(EW$1&lt;'Вводные данные'!$D$238,0,IF(EW$1&gt;'Вводные данные'!$E$238,0,'Вводные данные'!$F$238*EW$5))))</f>
        <v>N</v>
      </c>
    </row>
    <row r="117" spans="2:153" ht="31.5" customHeight="1" x14ac:dyDescent="0.25">
      <c r="D117" s="45"/>
      <c r="E117" s="45"/>
      <c r="F117" s="45"/>
      <c r="G117" s="45"/>
      <c r="H117" s="45"/>
      <c r="I117" s="45"/>
      <c r="J117" s="45"/>
      <c r="K117" s="45"/>
      <c r="L117" s="45"/>
    </row>
    <row r="118" spans="2:153" ht="31.5" customHeight="1" x14ac:dyDescent="0.25"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2:153" ht="31.5" customHeight="1" x14ac:dyDescent="0.25"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2:153" ht="31.5" customHeight="1" x14ac:dyDescent="0.25"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2:153" ht="31.5" customHeight="1" x14ac:dyDescent="0.25"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2:153" ht="31.5" customHeight="1" x14ac:dyDescent="0.25"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2:153" ht="31.5" customHeight="1" x14ac:dyDescent="0.25"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2:153" ht="31.5" customHeight="1" x14ac:dyDescent="0.25">
      <c r="D124" s="45"/>
      <c r="E124" s="45"/>
      <c r="F124" s="45"/>
      <c r="G124" s="45"/>
      <c r="H124" s="45"/>
      <c r="I124" s="45"/>
      <c r="J124" s="45"/>
      <c r="K124" s="45"/>
      <c r="L124" s="45"/>
    </row>
    <row r="125" spans="2:153" ht="31.5" customHeight="1" x14ac:dyDescent="0.25">
      <c r="D125" s="45"/>
      <c r="E125" s="45"/>
      <c r="F125" s="45"/>
      <c r="G125" s="45"/>
      <c r="H125" s="45"/>
      <c r="I125" s="45"/>
      <c r="J125" s="45"/>
      <c r="K125" s="45"/>
      <c r="L125" s="45"/>
    </row>
    <row r="126" spans="2:153" ht="31.5" customHeight="1" x14ac:dyDescent="0.25">
      <c r="D126" s="45"/>
      <c r="E126" s="45"/>
      <c r="F126" s="45"/>
      <c r="G126" s="45"/>
      <c r="H126" s="45"/>
      <c r="I126" s="45"/>
      <c r="J126" s="45"/>
      <c r="K126" s="45"/>
      <c r="L126" s="45"/>
    </row>
    <row r="127" spans="2:153" ht="31.5" customHeight="1" x14ac:dyDescent="0.25">
      <c r="D127" s="45"/>
      <c r="E127" s="45"/>
      <c r="F127" s="45"/>
      <c r="G127" s="45"/>
      <c r="H127" s="45"/>
      <c r="I127" s="45"/>
      <c r="J127" s="45"/>
      <c r="K127" s="45"/>
      <c r="L127" s="45"/>
    </row>
    <row r="128" spans="2:153" ht="31.5" customHeight="1" x14ac:dyDescent="0.25">
      <c r="D128" s="45"/>
      <c r="E128" s="45"/>
      <c r="F128" s="45"/>
      <c r="G128" s="45"/>
      <c r="H128" s="45"/>
      <c r="I128" s="45"/>
      <c r="J128" s="45"/>
      <c r="K128" s="45"/>
      <c r="L128" s="45"/>
    </row>
    <row r="129" spans="4:12" ht="31.5" customHeight="1" x14ac:dyDescent="0.25">
      <c r="D129" s="45"/>
      <c r="E129" s="45"/>
      <c r="F129" s="45"/>
      <c r="G129" s="45"/>
      <c r="H129" s="45"/>
      <c r="I129" s="45"/>
      <c r="J129" s="45"/>
      <c r="K129" s="45"/>
      <c r="L129" s="45"/>
    </row>
    <row r="130" spans="4:12" ht="31.5" customHeight="1" x14ac:dyDescent="0.25">
      <c r="D130" s="45"/>
      <c r="E130" s="45"/>
      <c r="F130" s="45"/>
      <c r="G130" s="45"/>
      <c r="H130" s="45"/>
      <c r="I130" s="45"/>
      <c r="J130" s="45"/>
      <c r="K130" s="45"/>
      <c r="L130" s="45"/>
    </row>
    <row r="131" spans="4:12" ht="31.5" customHeight="1" x14ac:dyDescent="0.25">
      <c r="D131" s="45"/>
      <c r="E131" s="45"/>
      <c r="F131" s="45"/>
      <c r="G131" s="45"/>
      <c r="H131" s="45"/>
      <c r="I131" s="45"/>
      <c r="J131" s="45"/>
      <c r="K131" s="45"/>
      <c r="L131" s="45"/>
    </row>
    <row r="132" spans="4:12" ht="31.5" customHeight="1" x14ac:dyDescent="0.25">
      <c r="D132" s="45"/>
      <c r="E132" s="45"/>
      <c r="F132" s="45"/>
      <c r="G132" s="45"/>
      <c r="H132" s="45"/>
      <c r="I132" s="45"/>
      <c r="J132" s="45"/>
      <c r="K132" s="45"/>
      <c r="L132" s="45"/>
    </row>
    <row r="133" spans="4:12" ht="31.5" customHeight="1" x14ac:dyDescent="0.25">
      <c r="D133" s="45"/>
      <c r="E133" s="45"/>
      <c r="F133" s="45"/>
      <c r="G133" s="45"/>
      <c r="H133" s="45"/>
      <c r="I133" s="45"/>
      <c r="J133" s="45"/>
      <c r="K133" s="45"/>
      <c r="L133" s="45"/>
    </row>
    <row r="134" spans="4:12" ht="31.5" customHeight="1" x14ac:dyDescent="0.25">
      <c r="D134" s="45"/>
      <c r="E134" s="45"/>
      <c r="F134" s="45"/>
      <c r="G134" s="45"/>
      <c r="H134" s="45"/>
      <c r="I134" s="45"/>
      <c r="J134" s="45"/>
      <c r="K134" s="45"/>
      <c r="L134" s="45"/>
    </row>
    <row r="135" spans="4:12" ht="31.5" customHeight="1" x14ac:dyDescent="0.25">
      <c r="D135" s="45"/>
      <c r="E135" s="45"/>
      <c r="F135" s="45"/>
      <c r="G135" s="45"/>
      <c r="H135" s="45"/>
      <c r="I135" s="45"/>
      <c r="J135" s="45"/>
      <c r="K135" s="45"/>
      <c r="L135" s="45"/>
    </row>
    <row r="136" spans="4:12" ht="31.5" customHeight="1" x14ac:dyDescent="0.25"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4:12" ht="31.5" customHeight="1" x14ac:dyDescent="0.25">
      <c r="D137" s="45"/>
      <c r="E137" s="45"/>
      <c r="F137" s="45"/>
      <c r="G137" s="45"/>
      <c r="H137" s="45"/>
      <c r="I137" s="45"/>
      <c r="J137" s="45"/>
      <c r="K137" s="45"/>
      <c r="L137" s="45"/>
    </row>
    <row r="138" spans="4:12" ht="31.5" customHeight="1" x14ac:dyDescent="0.25"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4:12" ht="31.5" customHeight="1" x14ac:dyDescent="0.25">
      <c r="D139" s="45"/>
      <c r="E139" s="45"/>
      <c r="F139" s="45"/>
      <c r="G139" s="45"/>
      <c r="H139" s="45"/>
      <c r="I139" s="45"/>
      <c r="J139" s="45"/>
      <c r="K139" s="45"/>
      <c r="L139" s="45"/>
    </row>
    <row r="140" spans="4:12" ht="31.5" customHeight="1" x14ac:dyDescent="0.25">
      <c r="D140" s="45"/>
      <c r="E140" s="45"/>
      <c r="F140" s="45"/>
      <c r="G140" s="45"/>
      <c r="H140" s="45"/>
      <c r="I140" s="45"/>
      <c r="J140" s="45"/>
      <c r="K140" s="45"/>
      <c r="L140" s="45"/>
    </row>
    <row r="141" spans="4:12" ht="31.5" customHeight="1" x14ac:dyDescent="0.25">
      <c r="D141" s="45"/>
      <c r="E141" s="45"/>
      <c r="F141" s="45"/>
      <c r="G141" s="45"/>
      <c r="H141" s="45"/>
      <c r="I141" s="45"/>
      <c r="J141" s="45"/>
      <c r="K141" s="45"/>
      <c r="L141" s="45"/>
    </row>
    <row r="142" spans="4:12" ht="31.5" customHeight="1" x14ac:dyDescent="0.25">
      <c r="D142" s="45"/>
      <c r="E142" s="45"/>
      <c r="F142" s="45"/>
      <c r="G142" s="45"/>
      <c r="H142" s="45"/>
      <c r="I142" s="45"/>
      <c r="J142" s="45"/>
      <c r="K142" s="45"/>
      <c r="L142" s="45"/>
    </row>
    <row r="143" spans="4:12" ht="31.5" customHeight="1" x14ac:dyDescent="0.25">
      <c r="D143" s="45"/>
      <c r="E143" s="45"/>
      <c r="F143" s="45"/>
      <c r="G143" s="45"/>
      <c r="H143" s="45"/>
      <c r="I143" s="45"/>
      <c r="J143" s="45"/>
      <c r="K143" s="45"/>
      <c r="L143" s="45"/>
    </row>
    <row r="144" spans="4:12" ht="31.5" customHeight="1" x14ac:dyDescent="0.25">
      <c r="D144" s="45"/>
      <c r="E144" s="45"/>
      <c r="F144" s="45"/>
      <c r="G144" s="45"/>
      <c r="H144" s="45"/>
      <c r="I144" s="45"/>
      <c r="J144" s="45"/>
      <c r="K144" s="45"/>
      <c r="L144" s="45"/>
    </row>
    <row r="145" spans="4:12" ht="31.5" customHeight="1" x14ac:dyDescent="0.25">
      <c r="D145" s="45"/>
      <c r="E145" s="45"/>
      <c r="F145" s="45"/>
      <c r="G145" s="45"/>
      <c r="H145" s="45"/>
      <c r="I145" s="45"/>
      <c r="J145" s="45"/>
      <c r="K145" s="45"/>
      <c r="L145" s="45"/>
    </row>
    <row r="146" spans="4:12" ht="31.5" customHeight="1" x14ac:dyDescent="0.25">
      <c r="D146" s="45"/>
      <c r="E146" s="45"/>
      <c r="F146" s="45"/>
      <c r="G146" s="45"/>
      <c r="H146" s="45"/>
      <c r="I146" s="45"/>
      <c r="J146" s="45"/>
      <c r="K146" s="45"/>
      <c r="L146" s="45"/>
    </row>
    <row r="147" spans="4:12" ht="31.5" customHeight="1" x14ac:dyDescent="0.25">
      <c r="D147" s="45"/>
      <c r="E147" s="45"/>
      <c r="F147" s="45"/>
      <c r="G147" s="45"/>
      <c r="H147" s="45"/>
      <c r="I147" s="45"/>
      <c r="J147" s="45"/>
      <c r="K147" s="45"/>
      <c r="L147" s="45"/>
    </row>
    <row r="148" spans="4:12" ht="31.5" customHeight="1" x14ac:dyDescent="0.25">
      <c r="D148" s="45"/>
      <c r="E148" s="45"/>
      <c r="F148" s="45"/>
      <c r="G148" s="45"/>
      <c r="H148" s="45"/>
      <c r="I148" s="45"/>
      <c r="J148" s="45"/>
      <c r="K148" s="45"/>
      <c r="L148" s="45"/>
    </row>
    <row r="149" spans="4:12" ht="31.5" customHeight="1" x14ac:dyDescent="0.25">
      <c r="D149" s="45"/>
      <c r="E149" s="45"/>
      <c r="F149" s="45"/>
      <c r="G149" s="45"/>
      <c r="H149" s="45"/>
      <c r="I149" s="45"/>
      <c r="J149" s="45"/>
      <c r="K149" s="45"/>
      <c r="L149" s="45"/>
    </row>
    <row r="150" spans="4:12" ht="31.5" customHeight="1" x14ac:dyDescent="0.25">
      <c r="D150" s="45"/>
      <c r="E150" s="45"/>
      <c r="F150" s="45"/>
      <c r="G150" s="45"/>
      <c r="H150" s="45"/>
      <c r="I150" s="45"/>
      <c r="J150" s="45"/>
      <c r="K150" s="45"/>
      <c r="L150" s="45"/>
    </row>
  </sheetData>
  <sheetProtection formatCells="0" formatColumns="0" formatRows="0"/>
  <conditionalFormatting sqref="D88 B86 D77:D80 E87:M88 E90:EW90 E92:EW93 E1:EW1 F40:M43 D64:D68 D71:D75 N40:N55 E53:M55 D50:M50 E42:E43 E63:E68 F33:EW33 E35:EW35 D53:D54 E54:EW54 D86 N33:EW35 O37:EW55 E84:EW84 E30:EW30 F58:EW68 E58 E71:EW80 E82:EW82 E85 F85:M86 N85:EW88">
    <cfRule type="containsText" dxfId="66" priority="96" stopIfTrue="1" operator="containsText" text="N">
      <formula>NOT(ISERROR(SEARCH("N",B1)))</formula>
    </cfRule>
    <cfRule type="containsText" dxfId="65" priority="97" stopIfTrue="1" operator="containsText" text="N">
      <formula>NOT(ISERROR(SEARCH("N",B1)))</formula>
    </cfRule>
  </conditionalFormatting>
  <conditionalFormatting sqref="B86 E1:EW1 D33:EW35 D37:EW55 H27:EW27 D27:F27 D30:EW30 D58:EW68 D71:EW80 D82:EW82 D5:EW23 D25:EW26 D104:EW116 D84:EW94 C96:C103 D96:EW101">
    <cfRule type="containsText" dxfId="64" priority="95" stopIfTrue="1" operator="containsText" text="N">
      <formula>NOT(ISERROR(SEARCH("N",B1)))</formula>
    </cfRule>
  </conditionalFormatting>
  <conditionalFormatting sqref="D72:D75 D77:EW80 D59:D62 D64:D68 D71:EW71 E72:EW76 E58:EW68">
    <cfRule type="containsText" dxfId="63" priority="94" stopIfTrue="1" operator="containsText" text="N">
      <formula>NOT(ISERROR(SEARCH("N",D58)))</formula>
    </cfRule>
  </conditionalFormatting>
  <conditionalFormatting sqref="N6:O6 P5:EW6 N16:EW23 E25:EW26 D15:EW15 N9:EW14 D108:EW108 D104:EW105 C96:C103 D96:EW101">
    <cfRule type="containsText" dxfId="62" priority="93" stopIfTrue="1" operator="containsText" text="N">
      <formula>NOT(ISERROR(SEARCH("N",C5)))</formula>
    </cfRule>
  </conditionalFormatting>
  <conditionalFormatting sqref="D24:EW24">
    <cfRule type="containsText" dxfId="61" priority="81" stopIfTrue="1" operator="containsText" text="N">
      <formula>NOT(ISERROR(SEARCH("N",D24)))</formula>
    </cfRule>
  </conditionalFormatting>
  <conditionalFormatting sqref="D24:EW24">
    <cfRule type="containsText" dxfId="60" priority="80" stopIfTrue="1" operator="containsText" text="N">
      <formula>NOT(ISERROR(SEARCH("N",D24)))</formula>
    </cfRule>
  </conditionalFormatting>
  <conditionalFormatting sqref="D103:EW103">
    <cfRule type="containsText" dxfId="59" priority="79" stopIfTrue="1" operator="containsText" text="N">
      <formula>NOT(ISERROR(SEARCH("N",D103)))</formula>
    </cfRule>
  </conditionalFormatting>
  <conditionalFormatting sqref="D103:EW103">
    <cfRule type="containsText" dxfId="58" priority="78" stopIfTrue="1" operator="containsText" text="N">
      <formula>NOT(ISERROR(SEARCH("N",D103)))</formula>
    </cfRule>
  </conditionalFormatting>
  <conditionalFormatting sqref="N31:EW31">
    <cfRule type="containsText" dxfId="57" priority="76" stopIfTrue="1" operator="containsText" text="N">
      <formula>NOT(ISERROR(SEARCH("N",N31)))</formula>
    </cfRule>
    <cfRule type="containsText" dxfId="56" priority="77" stopIfTrue="1" operator="containsText" text="N">
      <formula>NOT(ISERROR(SEARCH("N",N31)))</formula>
    </cfRule>
  </conditionalFormatting>
  <conditionalFormatting sqref="D31:EW31">
    <cfRule type="containsText" dxfId="55" priority="75" stopIfTrue="1" operator="containsText" text="N">
      <formula>NOT(ISERROR(SEARCH("N",D31)))</formula>
    </cfRule>
  </conditionalFormatting>
  <conditionalFormatting sqref="F32:EW32">
    <cfRule type="containsText" dxfId="54" priority="73" stopIfTrue="1" operator="containsText" text="N">
      <formula>NOT(ISERROR(SEARCH("N",F32)))</formula>
    </cfRule>
    <cfRule type="containsText" dxfId="53" priority="74" stopIfTrue="1" operator="containsText" text="N">
      <formula>NOT(ISERROR(SEARCH("N",F32)))</formula>
    </cfRule>
  </conditionalFormatting>
  <conditionalFormatting sqref="D32:EW32">
    <cfRule type="containsText" dxfId="52" priority="72" stopIfTrue="1" operator="containsText" text="N">
      <formula>NOT(ISERROR(SEARCH("N",D32)))</formula>
    </cfRule>
  </conditionalFormatting>
  <conditionalFormatting sqref="F36:EW36">
    <cfRule type="containsText" dxfId="51" priority="70" stopIfTrue="1" operator="containsText" text="N">
      <formula>NOT(ISERROR(SEARCH("N",F36)))</formula>
    </cfRule>
    <cfRule type="containsText" dxfId="50" priority="71" stopIfTrue="1" operator="containsText" text="N">
      <formula>NOT(ISERROR(SEARCH("N",F36)))</formula>
    </cfRule>
  </conditionalFormatting>
  <conditionalFormatting sqref="D36:EW36">
    <cfRule type="containsText" dxfId="49" priority="69" stopIfTrue="1" operator="containsText" text="N">
      <formula>NOT(ISERROR(SEARCH("N",D36)))</formula>
    </cfRule>
  </conditionalFormatting>
  <conditionalFormatting sqref="F56:EW56">
    <cfRule type="containsText" dxfId="48" priority="64" stopIfTrue="1" operator="containsText" text="N">
      <formula>NOT(ISERROR(SEARCH("N",F56)))</formula>
    </cfRule>
    <cfRule type="containsText" dxfId="47" priority="65" stopIfTrue="1" operator="containsText" text="N">
      <formula>NOT(ISERROR(SEARCH("N",F56)))</formula>
    </cfRule>
  </conditionalFormatting>
  <conditionalFormatting sqref="D56:EW56">
    <cfRule type="containsText" dxfId="46" priority="63" stopIfTrue="1" operator="containsText" text="N">
      <formula>NOT(ISERROR(SEARCH("N",D56)))</formula>
    </cfRule>
  </conditionalFormatting>
  <conditionalFormatting sqref="C4">
    <cfRule type="containsText" dxfId="45" priority="38" stopIfTrue="1" operator="containsText" text="N">
      <formula>NOT(ISERROR(SEARCH("N",C4)))</formula>
    </cfRule>
  </conditionalFormatting>
  <conditionalFormatting sqref="E4:EW4">
    <cfRule type="containsText" dxfId="44" priority="61" stopIfTrue="1" operator="containsText" text="N">
      <formula>NOT(ISERROR(SEARCH("N",E4)))</formula>
    </cfRule>
    <cfRule type="containsText" dxfId="43" priority="62" stopIfTrue="1" operator="containsText" text="N">
      <formula>NOT(ISERROR(SEARCH("N",E4)))</formula>
    </cfRule>
  </conditionalFormatting>
  <conditionalFormatting sqref="D4:EW4">
    <cfRule type="containsText" dxfId="42" priority="60" stopIfTrue="1" operator="containsText" text="N">
      <formula>NOT(ISERROR(SEARCH("N",D4)))</formula>
    </cfRule>
  </conditionalFormatting>
  <conditionalFormatting sqref="N57:EW57">
    <cfRule type="containsText" dxfId="41" priority="56" stopIfTrue="1" operator="containsText" text="N">
      <formula>NOT(ISERROR(SEARCH("N",N57)))</formula>
    </cfRule>
    <cfRule type="containsText" dxfId="40" priority="57" stopIfTrue="1" operator="containsText" text="N">
      <formula>NOT(ISERROR(SEARCH("N",N57)))</formula>
    </cfRule>
  </conditionalFormatting>
  <conditionalFormatting sqref="D57:EW57">
    <cfRule type="cellIs" dxfId="39" priority="9" stopIfTrue="1" operator="equal">
      <formula>"N"</formula>
    </cfRule>
    <cfRule type="containsText" dxfId="38" priority="55" stopIfTrue="1" operator="containsText" text="N">
      <formula>NOT(ISERROR(SEARCH("N",D57)))</formula>
    </cfRule>
  </conditionalFormatting>
  <conditionalFormatting sqref="F69:EW69">
    <cfRule type="containsText" dxfId="37" priority="53" stopIfTrue="1" operator="containsText" text="N">
      <formula>NOT(ISERROR(SEARCH("N",F69)))</formula>
    </cfRule>
    <cfRule type="containsText" dxfId="36" priority="54" stopIfTrue="1" operator="containsText" text="N">
      <formula>NOT(ISERROR(SEARCH("N",F69)))</formula>
    </cfRule>
  </conditionalFormatting>
  <conditionalFormatting sqref="D69:EW69">
    <cfRule type="containsText" dxfId="35" priority="52" stopIfTrue="1" operator="containsText" text="N">
      <formula>NOT(ISERROR(SEARCH("N",D69)))</formula>
    </cfRule>
  </conditionalFormatting>
  <conditionalFormatting sqref="N83:EW83">
    <cfRule type="containsText" dxfId="34" priority="44" stopIfTrue="1" operator="containsText" text="N">
      <formula>NOT(ISERROR(SEARCH("N",N83)))</formula>
    </cfRule>
    <cfRule type="containsText" dxfId="33" priority="45" stopIfTrue="1" operator="containsText" text="N">
      <formula>NOT(ISERROR(SEARCH("N",N83)))</formula>
    </cfRule>
  </conditionalFormatting>
  <conditionalFormatting sqref="D70">
    <cfRule type="containsText" dxfId="32" priority="49" stopIfTrue="1" operator="containsText" text="N">
      <formula>NOT(ISERROR(SEARCH("N",D70)))</formula>
    </cfRule>
  </conditionalFormatting>
  <conditionalFormatting sqref="F81:EW81">
    <cfRule type="containsText" dxfId="31" priority="47" stopIfTrue="1" operator="containsText" text="N">
      <formula>NOT(ISERROR(SEARCH("N",F81)))</formula>
    </cfRule>
    <cfRule type="containsText" dxfId="30" priority="48" stopIfTrue="1" operator="containsText" text="N">
      <formula>NOT(ISERROR(SEARCH("N",F81)))</formula>
    </cfRule>
  </conditionalFormatting>
  <conditionalFormatting sqref="D81:EW81">
    <cfRule type="containsText" dxfId="29" priority="46" stopIfTrue="1" operator="containsText" text="N">
      <formula>NOT(ISERROR(SEARCH("N",D81)))</formula>
    </cfRule>
  </conditionalFormatting>
  <conditionalFormatting sqref="D83:EW83">
    <cfRule type="containsText" dxfId="28" priority="43" stopIfTrue="1" operator="containsText" text="N">
      <formula>NOT(ISERROR(SEARCH("N",D83)))</formula>
    </cfRule>
  </conditionalFormatting>
  <conditionalFormatting sqref="C5:C23 C25:C26">
    <cfRule type="containsText" dxfId="27" priority="42" stopIfTrue="1" operator="containsText" text="N">
      <formula>NOT(ISERROR(SEARCH("N",C5)))</formula>
    </cfRule>
  </conditionalFormatting>
  <conditionalFormatting sqref="C15">
    <cfRule type="containsText" dxfId="26" priority="41" stopIfTrue="1" operator="containsText" text="N">
      <formula>NOT(ISERROR(SEARCH("N",C15)))</formula>
    </cfRule>
  </conditionalFormatting>
  <conditionalFormatting sqref="C24">
    <cfRule type="containsText" dxfId="25" priority="40" stopIfTrue="1" operator="containsText" text="N">
      <formula>NOT(ISERROR(SEARCH("N",C24)))</formula>
    </cfRule>
  </conditionalFormatting>
  <conditionalFormatting sqref="C24">
    <cfRule type="containsText" dxfId="24" priority="39" stopIfTrue="1" operator="containsText" text="N">
      <formula>NOT(ISERROR(SEARCH("N",C24)))</formula>
    </cfRule>
  </conditionalFormatting>
  <conditionalFormatting sqref="C88 C77:C80 C64:C68 C71:C75 C50 C53:C54 C86">
    <cfRule type="containsText" dxfId="23" priority="36" stopIfTrue="1" operator="containsText" text="N">
      <formula>NOT(ISERROR(SEARCH("N",C50)))</formula>
    </cfRule>
    <cfRule type="containsText" dxfId="22" priority="37" stopIfTrue="1" operator="containsText" text="N">
      <formula>NOT(ISERROR(SEARCH("N",C50)))</formula>
    </cfRule>
  </conditionalFormatting>
  <conditionalFormatting sqref="C104:C116 C33:C35 C37:C55 C30 C58:C68 C71:C80 C82 C84:C94">
    <cfRule type="containsText" dxfId="21" priority="35" stopIfTrue="1" operator="containsText" text="N">
      <formula>NOT(ISERROR(SEARCH("N",C30)))</formula>
    </cfRule>
  </conditionalFormatting>
  <conditionalFormatting sqref="C77:C80 C59:C62 C64:C68 C71:C75">
    <cfRule type="containsText" dxfId="20" priority="34" stopIfTrue="1" operator="containsText" text="N">
      <formula>NOT(ISERROR(SEARCH("N",C59)))</formula>
    </cfRule>
  </conditionalFormatting>
  <conditionalFormatting sqref="C108 C104:C105">
    <cfRule type="containsText" dxfId="19" priority="33" stopIfTrue="1" operator="containsText" text="N">
      <formula>NOT(ISERROR(SEARCH("N",C104)))</formula>
    </cfRule>
  </conditionalFormatting>
  <conditionalFormatting sqref="C31">
    <cfRule type="containsText" dxfId="18" priority="30" stopIfTrue="1" operator="containsText" text="N">
      <formula>NOT(ISERROR(SEARCH("N",C31)))</formula>
    </cfRule>
  </conditionalFormatting>
  <conditionalFormatting sqref="C32">
    <cfRule type="containsText" dxfId="17" priority="29" stopIfTrue="1" operator="containsText" text="N">
      <formula>NOT(ISERROR(SEARCH("N",C32)))</formula>
    </cfRule>
  </conditionalFormatting>
  <conditionalFormatting sqref="C36">
    <cfRule type="containsText" dxfId="16" priority="28" stopIfTrue="1" operator="containsText" text="N">
      <formula>NOT(ISERROR(SEARCH("N",C36)))</formula>
    </cfRule>
  </conditionalFormatting>
  <conditionalFormatting sqref="C56">
    <cfRule type="containsText" dxfId="15" priority="27" stopIfTrue="1" operator="containsText" text="N">
      <formula>NOT(ISERROR(SEARCH("N",C56)))</formula>
    </cfRule>
  </conditionalFormatting>
  <conditionalFormatting sqref="C57">
    <cfRule type="containsText" dxfId="14" priority="26" stopIfTrue="1" operator="containsText" text="N">
      <formula>NOT(ISERROR(SEARCH("N",C57)))</formula>
    </cfRule>
  </conditionalFormatting>
  <conditionalFormatting sqref="C69">
    <cfRule type="containsText" dxfId="13" priority="25" stopIfTrue="1" operator="containsText" text="N">
      <formula>NOT(ISERROR(SEARCH("N",C69)))</formula>
    </cfRule>
  </conditionalFormatting>
  <conditionalFormatting sqref="C70">
    <cfRule type="containsText" dxfId="12" priority="24" stopIfTrue="1" operator="containsText" text="N">
      <formula>NOT(ISERROR(SEARCH("N",C70)))</formula>
    </cfRule>
  </conditionalFormatting>
  <conditionalFormatting sqref="C81">
    <cfRule type="containsText" dxfId="11" priority="23" stopIfTrue="1" operator="containsText" text="N">
      <formula>NOT(ISERROR(SEARCH("N",C81)))</formula>
    </cfRule>
  </conditionalFormatting>
  <conditionalFormatting sqref="C83">
    <cfRule type="containsText" dxfId="10" priority="22" stopIfTrue="1" operator="containsText" text="N">
      <formula>NOT(ISERROR(SEARCH("N",C83)))</formula>
    </cfRule>
  </conditionalFormatting>
  <conditionalFormatting sqref="D95:EW95">
    <cfRule type="containsText" dxfId="9" priority="21" stopIfTrue="1" operator="containsText" text="N">
      <formula>NOT(ISERROR(SEARCH("N",D95)))</formula>
    </cfRule>
  </conditionalFormatting>
  <conditionalFormatting sqref="D95:EW95">
    <cfRule type="containsText" dxfId="8" priority="20" stopIfTrue="1" operator="containsText" text="N">
      <formula>NOT(ISERROR(SEARCH("N",D95)))</formula>
    </cfRule>
  </conditionalFormatting>
  <conditionalFormatting sqref="C95">
    <cfRule type="containsText" dxfId="7" priority="19" stopIfTrue="1" operator="containsText" text="N">
      <formula>NOT(ISERROR(SEARCH("N",C95)))</formula>
    </cfRule>
  </conditionalFormatting>
  <conditionalFormatting sqref="C95">
    <cfRule type="containsText" dxfId="6" priority="18" stopIfTrue="1" operator="containsText" text="N">
      <formula>NOT(ISERROR(SEARCH("N",C95)))</formula>
    </cfRule>
  </conditionalFormatting>
  <conditionalFormatting sqref="D102:EW102">
    <cfRule type="containsText" dxfId="5" priority="13" stopIfTrue="1" operator="containsText" text="N">
      <formula>NOT(ISERROR(SEARCH("N",D102)))</formula>
    </cfRule>
  </conditionalFormatting>
  <conditionalFormatting sqref="D102:EW102">
    <cfRule type="containsText" dxfId="4" priority="12" stopIfTrue="1" operator="containsText" text="N">
      <formula>NOT(ISERROR(SEARCH("N",D102)))</formula>
    </cfRule>
  </conditionalFormatting>
  <conditionalFormatting sqref="E70">
    <cfRule type="cellIs" dxfId="3" priority="7" stopIfTrue="1" operator="equal">
      <formula>"N"</formula>
    </cfRule>
    <cfRule type="containsText" dxfId="2" priority="8" stopIfTrue="1" operator="containsText" text="N">
      <formula>NOT(ISERROR(SEARCH("N",E70)))</formula>
    </cfRule>
  </conditionalFormatting>
  <conditionalFormatting sqref="F70:EW70">
    <cfRule type="cellIs" dxfId="1" priority="5" stopIfTrue="1" operator="equal">
      <formula>"N"</formula>
    </cfRule>
    <cfRule type="containsText" dxfId="0" priority="6" stopIfTrue="1" operator="containsText" text="N">
      <formula>NOT(ISERROR(SEARCH("N",F70)))</formula>
    </cfRule>
  </conditionalFormatting>
  <pageMargins left="0.59055118110236227" right="0.19685039370078741" top="0.19685039370078741" bottom="0.19685039370078741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B10"/>
  <sheetViews>
    <sheetView workbookViewId="0">
      <selection activeCell="B7" sqref="B7"/>
    </sheetView>
  </sheetViews>
  <sheetFormatPr defaultRowHeight="15" x14ac:dyDescent="0.25"/>
  <cols>
    <col min="1" max="1" width="52.85546875" customWidth="1"/>
    <col min="2" max="2" width="22.5703125" customWidth="1"/>
  </cols>
  <sheetData>
    <row r="1" spans="1:2" ht="21" x14ac:dyDescent="0.25">
      <c r="A1" s="341" t="s">
        <v>492</v>
      </c>
      <c r="B1" s="341" t="s">
        <v>326</v>
      </c>
    </row>
    <row r="2" spans="1:2" ht="15.75" x14ac:dyDescent="0.25">
      <c r="A2" s="271" t="s">
        <v>491</v>
      </c>
      <c r="B2" s="286">
        <f>SUM(Расчет!D103:EW103)</f>
        <v>34213.897918293937</v>
      </c>
    </row>
    <row r="3" spans="1:2" ht="15.75" x14ac:dyDescent="0.25">
      <c r="A3" s="271" t="s">
        <v>513</v>
      </c>
      <c r="B3" s="340">
        <f>'Вводные данные'!F9</f>
        <v>0.18</v>
      </c>
    </row>
    <row r="4" spans="1:2" ht="15.75" x14ac:dyDescent="0.25">
      <c r="A4" s="271" t="s">
        <v>354</v>
      </c>
      <c r="B4" s="454">
        <f>XIRR(Расчет!D102:INDEX(Расчет!D102:EW102,1,MATCH("N",Расчет!D102:EW102,0)-1),Расчет!D4:INDEX(Расчет!D4:EW4,1,MATCH("N",Расчет!D4:EW4,0)-1))</f>
        <v>0.15652042031288152</v>
      </c>
    </row>
    <row r="5" spans="1:2" ht="15.75" x14ac:dyDescent="0.25">
      <c r="A5" s="271" t="s">
        <v>514</v>
      </c>
      <c r="B5" s="455">
        <f>Расчет!C26/(Расчет!C77+Расчет!C51)</f>
        <v>3.0368022218285371</v>
      </c>
    </row>
    <row r="6" spans="1:2" ht="15.75" x14ac:dyDescent="0.25">
      <c r="A6" s="271" t="s">
        <v>318</v>
      </c>
      <c r="B6" s="286">
        <f>Расчет!C99</f>
        <v>1613347.3137282087</v>
      </c>
    </row>
    <row r="7" spans="1:2" ht="15.75" x14ac:dyDescent="0.25">
      <c r="A7" s="271" t="s">
        <v>511</v>
      </c>
      <c r="B7" s="286">
        <f>Расчет!C100</f>
        <v>390876.80696449673</v>
      </c>
    </row>
    <row r="8" spans="1:2" ht="15.75" x14ac:dyDescent="0.25">
      <c r="A8" s="271" t="s">
        <v>512</v>
      </c>
      <c r="B8" s="354">
        <f>Расчет!C101</f>
        <v>18</v>
      </c>
    </row>
    <row r="10" spans="1:2" x14ac:dyDescent="0.25">
      <c r="B10" s="3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 tint="-0.249977111117893"/>
    <pageSetUpPr fitToPage="1"/>
  </sheetPr>
  <dimension ref="B1:H25"/>
  <sheetViews>
    <sheetView topLeftCell="A4" zoomScale="130" zoomScaleNormal="130" workbookViewId="0">
      <selection activeCell="C13" sqref="C13"/>
    </sheetView>
  </sheetViews>
  <sheetFormatPr defaultRowHeight="12.75" x14ac:dyDescent="0.2"/>
  <cols>
    <col min="1" max="1" width="3.28515625" style="84" customWidth="1"/>
    <col min="2" max="2" width="25.5703125" style="84" bestFit="1" customWidth="1"/>
    <col min="3" max="3" width="11.140625" style="84" bestFit="1" customWidth="1"/>
    <col min="4" max="4" width="6" style="84" customWidth="1"/>
    <col min="5" max="5" width="12" style="84" customWidth="1"/>
    <col min="6" max="6" width="6.28515625" style="84" customWidth="1"/>
    <col min="7" max="7" width="21.5703125" style="84" bestFit="1" customWidth="1"/>
    <col min="8" max="8" width="11.42578125" style="84" customWidth="1"/>
    <col min="9" max="9" width="11.140625" style="84" bestFit="1" customWidth="1"/>
    <col min="10" max="255" width="9.140625" style="84"/>
    <col min="256" max="256" width="3.28515625" style="84" customWidth="1"/>
    <col min="257" max="257" width="2.42578125" style="84" customWidth="1"/>
    <col min="258" max="258" width="25.5703125" style="84" bestFit="1" customWidth="1"/>
    <col min="259" max="259" width="11.140625" style="84" bestFit="1" customWidth="1"/>
    <col min="260" max="260" width="6" style="84" customWidth="1"/>
    <col min="261" max="261" width="12" style="84" customWidth="1"/>
    <col min="262" max="262" width="5.28515625" style="84" customWidth="1"/>
    <col min="263" max="263" width="21.5703125" style="84" bestFit="1" customWidth="1"/>
    <col min="264" max="264" width="11.42578125" style="84" customWidth="1"/>
    <col min="265" max="265" width="11.140625" style="84" bestFit="1" customWidth="1"/>
    <col min="266" max="511" width="9.140625" style="84"/>
    <col min="512" max="512" width="3.28515625" style="84" customWidth="1"/>
    <col min="513" max="513" width="2.42578125" style="84" customWidth="1"/>
    <col min="514" max="514" width="25.5703125" style="84" bestFit="1" customWidth="1"/>
    <col min="515" max="515" width="11.140625" style="84" bestFit="1" customWidth="1"/>
    <col min="516" max="516" width="6" style="84" customWidth="1"/>
    <col min="517" max="517" width="12" style="84" customWidth="1"/>
    <col min="518" max="518" width="5.28515625" style="84" customWidth="1"/>
    <col min="519" max="519" width="21.5703125" style="84" bestFit="1" customWidth="1"/>
    <col min="520" max="520" width="11.42578125" style="84" customWidth="1"/>
    <col min="521" max="521" width="11.140625" style="84" bestFit="1" customWidth="1"/>
    <col min="522" max="767" width="9.140625" style="84"/>
    <col min="768" max="768" width="3.28515625" style="84" customWidth="1"/>
    <col min="769" max="769" width="2.42578125" style="84" customWidth="1"/>
    <col min="770" max="770" width="25.5703125" style="84" bestFit="1" customWidth="1"/>
    <col min="771" max="771" width="11.140625" style="84" bestFit="1" customWidth="1"/>
    <col min="772" max="772" width="6" style="84" customWidth="1"/>
    <col min="773" max="773" width="12" style="84" customWidth="1"/>
    <col min="774" max="774" width="5.28515625" style="84" customWidth="1"/>
    <col min="775" max="775" width="21.5703125" style="84" bestFit="1" customWidth="1"/>
    <col min="776" max="776" width="11.42578125" style="84" customWidth="1"/>
    <col min="777" max="777" width="11.140625" style="84" bestFit="1" customWidth="1"/>
    <col min="778" max="1023" width="9.140625" style="84"/>
    <col min="1024" max="1024" width="3.28515625" style="84" customWidth="1"/>
    <col min="1025" max="1025" width="2.42578125" style="84" customWidth="1"/>
    <col min="1026" max="1026" width="25.5703125" style="84" bestFit="1" customWidth="1"/>
    <col min="1027" max="1027" width="11.140625" style="84" bestFit="1" customWidth="1"/>
    <col min="1028" max="1028" width="6" style="84" customWidth="1"/>
    <col min="1029" max="1029" width="12" style="84" customWidth="1"/>
    <col min="1030" max="1030" width="5.28515625" style="84" customWidth="1"/>
    <col min="1031" max="1031" width="21.5703125" style="84" bestFit="1" customWidth="1"/>
    <col min="1032" max="1032" width="11.42578125" style="84" customWidth="1"/>
    <col min="1033" max="1033" width="11.140625" style="84" bestFit="1" customWidth="1"/>
    <col min="1034" max="1279" width="9.140625" style="84"/>
    <col min="1280" max="1280" width="3.28515625" style="84" customWidth="1"/>
    <col min="1281" max="1281" width="2.42578125" style="84" customWidth="1"/>
    <col min="1282" max="1282" width="25.5703125" style="84" bestFit="1" customWidth="1"/>
    <col min="1283" max="1283" width="11.140625" style="84" bestFit="1" customWidth="1"/>
    <col min="1284" max="1284" width="6" style="84" customWidth="1"/>
    <col min="1285" max="1285" width="12" style="84" customWidth="1"/>
    <col min="1286" max="1286" width="5.28515625" style="84" customWidth="1"/>
    <col min="1287" max="1287" width="21.5703125" style="84" bestFit="1" customWidth="1"/>
    <col min="1288" max="1288" width="11.42578125" style="84" customWidth="1"/>
    <col min="1289" max="1289" width="11.140625" style="84" bestFit="1" customWidth="1"/>
    <col min="1290" max="1535" width="9.140625" style="84"/>
    <col min="1536" max="1536" width="3.28515625" style="84" customWidth="1"/>
    <col min="1537" max="1537" width="2.42578125" style="84" customWidth="1"/>
    <col min="1538" max="1538" width="25.5703125" style="84" bestFit="1" customWidth="1"/>
    <col min="1539" max="1539" width="11.140625" style="84" bestFit="1" customWidth="1"/>
    <col min="1540" max="1540" width="6" style="84" customWidth="1"/>
    <col min="1541" max="1541" width="12" style="84" customWidth="1"/>
    <col min="1542" max="1542" width="5.28515625" style="84" customWidth="1"/>
    <col min="1543" max="1543" width="21.5703125" style="84" bestFit="1" customWidth="1"/>
    <col min="1544" max="1544" width="11.42578125" style="84" customWidth="1"/>
    <col min="1545" max="1545" width="11.140625" style="84" bestFit="1" customWidth="1"/>
    <col min="1546" max="1791" width="9.140625" style="84"/>
    <col min="1792" max="1792" width="3.28515625" style="84" customWidth="1"/>
    <col min="1793" max="1793" width="2.42578125" style="84" customWidth="1"/>
    <col min="1794" max="1794" width="25.5703125" style="84" bestFit="1" customWidth="1"/>
    <col min="1795" max="1795" width="11.140625" style="84" bestFit="1" customWidth="1"/>
    <col min="1796" max="1796" width="6" style="84" customWidth="1"/>
    <col min="1797" max="1797" width="12" style="84" customWidth="1"/>
    <col min="1798" max="1798" width="5.28515625" style="84" customWidth="1"/>
    <col min="1799" max="1799" width="21.5703125" style="84" bestFit="1" customWidth="1"/>
    <col min="1800" max="1800" width="11.42578125" style="84" customWidth="1"/>
    <col min="1801" max="1801" width="11.140625" style="84" bestFit="1" customWidth="1"/>
    <col min="1802" max="2047" width="9.140625" style="84"/>
    <col min="2048" max="2048" width="3.28515625" style="84" customWidth="1"/>
    <col min="2049" max="2049" width="2.42578125" style="84" customWidth="1"/>
    <col min="2050" max="2050" width="25.5703125" style="84" bestFit="1" customWidth="1"/>
    <col min="2051" max="2051" width="11.140625" style="84" bestFit="1" customWidth="1"/>
    <col min="2052" max="2052" width="6" style="84" customWidth="1"/>
    <col min="2053" max="2053" width="12" style="84" customWidth="1"/>
    <col min="2054" max="2054" width="5.28515625" style="84" customWidth="1"/>
    <col min="2055" max="2055" width="21.5703125" style="84" bestFit="1" customWidth="1"/>
    <col min="2056" max="2056" width="11.42578125" style="84" customWidth="1"/>
    <col min="2057" max="2057" width="11.140625" style="84" bestFit="1" customWidth="1"/>
    <col min="2058" max="2303" width="9.140625" style="84"/>
    <col min="2304" max="2304" width="3.28515625" style="84" customWidth="1"/>
    <col min="2305" max="2305" width="2.42578125" style="84" customWidth="1"/>
    <col min="2306" max="2306" width="25.5703125" style="84" bestFit="1" customWidth="1"/>
    <col min="2307" max="2307" width="11.140625" style="84" bestFit="1" customWidth="1"/>
    <col min="2308" max="2308" width="6" style="84" customWidth="1"/>
    <col min="2309" max="2309" width="12" style="84" customWidth="1"/>
    <col min="2310" max="2310" width="5.28515625" style="84" customWidth="1"/>
    <col min="2311" max="2311" width="21.5703125" style="84" bestFit="1" customWidth="1"/>
    <col min="2312" max="2312" width="11.42578125" style="84" customWidth="1"/>
    <col min="2313" max="2313" width="11.140625" style="84" bestFit="1" customWidth="1"/>
    <col min="2314" max="2559" width="9.140625" style="84"/>
    <col min="2560" max="2560" width="3.28515625" style="84" customWidth="1"/>
    <col min="2561" max="2561" width="2.42578125" style="84" customWidth="1"/>
    <col min="2562" max="2562" width="25.5703125" style="84" bestFit="1" customWidth="1"/>
    <col min="2563" max="2563" width="11.140625" style="84" bestFit="1" customWidth="1"/>
    <col min="2564" max="2564" width="6" style="84" customWidth="1"/>
    <col min="2565" max="2565" width="12" style="84" customWidth="1"/>
    <col min="2566" max="2566" width="5.28515625" style="84" customWidth="1"/>
    <col min="2567" max="2567" width="21.5703125" style="84" bestFit="1" customWidth="1"/>
    <col min="2568" max="2568" width="11.42578125" style="84" customWidth="1"/>
    <col min="2569" max="2569" width="11.140625" style="84" bestFit="1" customWidth="1"/>
    <col min="2570" max="2815" width="9.140625" style="84"/>
    <col min="2816" max="2816" width="3.28515625" style="84" customWidth="1"/>
    <col min="2817" max="2817" width="2.42578125" style="84" customWidth="1"/>
    <col min="2818" max="2818" width="25.5703125" style="84" bestFit="1" customWidth="1"/>
    <col min="2819" max="2819" width="11.140625" style="84" bestFit="1" customWidth="1"/>
    <col min="2820" max="2820" width="6" style="84" customWidth="1"/>
    <col min="2821" max="2821" width="12" style="84" customWidth="1"/>
    <col min="2822" max="2822" width="5.28515625" style="84" customWidth="1"/>
    <col min="2823" max="2823" width="21.5703125" style="84" bestFit="1" customWidth="1"/>
    <col min="2824" max="2824" width="11.42578125" style="84" customWidth="1"/>
    <col min="2825" max="2825" width="11.140625" style="84" bestFit="1" customWidth="1"/>
    <col min="2826" max="3071" width="9.140625" style="84"/>
    <col min="3072" max="3072" width="3.28515625" style="84" customWidth="1"/>
    <col min="3073" max="3073" width="2.42578125" style="84" customWidth="1"/>
    <col min="3074" max="3074" width="25.5703125" style="84" bestFit="1" customWidth="1"/>
    <col min="3075" max="3075" width="11.140625" style="84" bestFit="1" customWidth="1"/>
    <col min="3076" max="3076" width="6" style="84" customWidth="1"/>
    <col min="3077" max="3077" width="12" style="84" customWidth="1"/>
    <col min="3078" max="3078" width="5.28515625" style="84" customWidth="1"/>
    <col min="3079" max="3079" width="21.5703125" style="84" bestFit="1" customWidth="1"/>
    <col min="3080" max="3080" width="11.42578125" style="84" customWidth="1"/>
    <col min="3081" max="3081" width="11.140625" style="84" bestFit="1" customWidth="1"/>
    <col min="3082" max="3327" width="9.140625" style="84"/>
    <col min="3328" max="3328" width="3.28515625" style="84" customWidth="1"/>
    <col min="3329" max="3329" width="2.42578125" style="84" customWidth="1"/>
    <col min="3330" max="3330" width="25.5703125" style="84" bestFit="1" customWidth="1"/>
    <col min="3331" max="3331" width="11.140625" style="84" bestFit="1" customWidth="1"/>
    <col min="3332" max="3332" width="6" style="84" customWidth="1"/>
    <col min="3333" max="3333" width="12" style="84" customWidth="1"/>
    <col min="3334" max="3334" width="5.28515625" style="84" customWidth="1"/>
    <col min="3335" max="3335" width="21.5703125" style="84" bestFit="1" customWidth="1"/>
    <col min="3336" max="3336" width="11.42578125" style="84" customWidth="1"/>
    <col min="3337" max="3337" width="11.140625" style="84" bestFit="1" customWidth="1"/>
    <col min="3338" max="3583" width="9.140625" style="84"/>
    <col min="3584" max="3584" width="3.28515625" style="84" customWidth="1"/>
    <col min="3585" max="3585" width="2.42578125" style="84" customWidth="1"/>
    <col min="3586" max="3586" width="25.5703125" style="84" bestFit="1" customWidth="1"/>
    <col min="3587" max="3587" width="11.140625" style="84" bestFit="1" customWidth="1"/>
    <col min="3588" max="3588" width="6" style="84" customWidth="1"/>
    <col min="3589" max="3589" width="12" style="84" customWidth="1"/>
    <col min="3590" max="3590" width="5.28515625" style="84" customWidth="1"/>
    <col min="3591" max="3591" width="21.5703125" style="84" bestFit="1" customWidth="1"/>
    <col min="3592" max="3592" width="11.42578125" style="84" customWidth="1"/>
    <col min="3593" max="3593" width="11.140625" style="84" bestFit="1" customWidth="1"/>
    <col min="3594" max="3839" width="9.140625" style="84"/>
    <col min="3840" max="3840" width="3.28515625" style="84" customWidth="1"/>
    <col min="3841" max="3841" width="2.42578125" style="84" customWidth="1"/>
    <col min="3842" max="3842" width="25.5703125" style="84" bestFit="1" customWidth="1"/>
    <col min="3843" max="3843" width="11.140625" style="84" bestFit="1" customWidth="1"/>
    <col min="3844" max="3844" width="6" style="84" customWidth="1"/>
    <col min="3845" max="3845" width="12" style="84" customWidth="1"/>
    <col min="3846" max="3846" width="5.28515625" style="84" customWidth="1"/>
    <col min="3847" max="3847" width="21.5703125" style="84" bestFit="1" customWidth="1"/>
    <col min="3848" max="3848" width="11.42578125" style="84" customWidth="1"/>
    <col min="3849" max="3849" width="11.140625" style="84" bestFit="1" customWidth="1"/>
    <col min="3850" max="4095" width="9.140625" style="84"/>
    <col min="4096" max="4096" width="3.28515625" style="84" customWidth="1"/>
    <col min="4097" max="4097" width="2.42578125" style="84" customWidth="1"/>
    <col min="4098" max="4098" width="25.5703125" style="84" bestFit="1" customWidth="1"/>
    <col min="4099" max="4099" width="11.140625" style="84" bestFit="1" customWidth="1"/>
    <col min="4100" max="4100" width="6" style="84" customWidth="1"/>
    <col min="4101" max="4101" width="12" style="84" customWidth="1"/>
    <col min="4102" max="4102" width="5.28515625" style="84" customWidth="1"/>
    <col min="4103" max="4103" width="21.5703125" style="84" bestFit="1" customWidth="1"/>
    <col min="4104" max="4104" width="11.42578125" style="84" customWidth="1"/>
    <col min="4105" max="4105" width="11.140625" style="84" bestFit="1" customWidth="1"/>
    <col min="4106" max="4351" width="9.140625" style="84"/>
    <col min="4352" max="4352" width="3.28515625" style="84" customWidth="1"/>
    <col min="4353" max="4353" width="2.42578125" style="84" customWidth="1"/>
    <col min="4354" max="4354" width="25.5703125" style="84" bestFit="1" customWidth="1"/>
    <col min="4355" max="4355" width="11.140625" style="84" bestFit="1" customWidth="1"/>
    <col min="4356" max="4356" width="6" style="84" customWidth="1"/>
    <col min="4357" max="4357" width="12" style="84" customWidth="1"/>
    <col min="4358" max="4358" width="5.28515625" style="84" customWidth="1"/>
    <col min="4359" max="4359" width="21.5703125" style="84" bestFit="1" customWidth="1"/>
    <col min="4360" max="4360" width="11.42578125" style="84" customWidth="1"/>
    <col min="4361" max="4361" width="11.140625" style="84" bestFit="1" customWidth="1"/>
    <col min="4362" max="4607" width="9.140625" style="84"/>
    <col min="4608" max="4608" width="3.28515625" style="84" customWidth="1"/>
    <col min="4609" max="4609" width="2.42578125" style="84" customWidth="1"/>
    <col min="4610" max="4610" width="25.5703125" style="84" bestFit="1" customWidth="1"/>
    <col min="4611" max="4611" width="11.140625" style="84" bestFit="1" customWidth="1"/>
    <col min="4612" max="4612" width="6" style="84" customWidth="1"/>
    <col min="4613" max="4613" width="12" style="84" customWidth="1"/>
    <col min="4614" max="4614" width="5.28515625" style="84" customWidth="1"/>
    <col min="4615" max="4615" width="21.5703125" style="84" bestFit="1" customWidth="1"/>
    <col min="4616" max="4616" width="11.42578125" style="84" customWidth="1"/>
    <col min="4617" max="4617" width="11.140625" style="84" bestFit="1" customWidth="1"/>
    <col min="4618" max="4863" width="9.140625" style="84"/>
    <col min="4864" max="4864" width="3.28515625" style="84" customWidth="1"/>
    <col min="4865" max="4865" width="2.42578125" style="84" customWidth="1"/>
    <col min="4866" max="4866" width="25.5703125" style="84" bestFit="1" customWidth="1"/>
    <col min="4867" max="4867" width="11.140625" style="84" bestFit="1" customWidth="1"/>
    <col min="4868" max="4868" width="6" style="84" customWidth="1"/>
    <col min="4869" max="4869" width="12" style="84" customWidth="1"/>
    <col min="4870" max="4870" width="5.28515625" style="84" customWidth="1"/>
    <col min="4871" max="4871" width="21.5703125" style="84" bestFit="1" customWidth="1"/>
    <col min="4872" max="4872" width="11.42578125" style="84" customWidth="1"/>
    <col min="4873" max="4873" width="11.140625" style="84" bestFit="1" customWidth="1"/>
    <col min="4874" max="5119" width="9.140625" style="84"/>
    <col min="5120" max="5120" width="3.28515625" style="84" customWidth="1"/>
    <col min="5121" max="5121" width="2.42578125" style="84" customWidth="1"/>
    <col min="5122" max="5122" width="25.5703125" style="84" bestFit="1" customWidth="1"/>
    <col min="5123" max="5123" width="11.140625" style="84" bestFit="1" customWidth="1"/>
    <col min="5124" max="5124" width="6" style="84" customWidth="1"/>
    <col min="5125" max="5125" width="12" style="84" customWidth="1"/>
    <col min="5126" max="5126" width="5.28515625" style="84" customWidth="1"/>
    <col min="5127" max="5127" width="21.5703125" style="84" bestFit="1" customWidth="1"/>
    <col min="5128" max="5128" width="11.42578125" style="84" customWidth="1"/>
    <col min="5129" max="5129" width="11.140625" style="84" bestFit="1" customWidth="1"/>
    <col min="5130" max="5375" width="9.140625" style="84"/>
    <col min="5376" max="5376" width="3.28515625" style="84" customWidth="1"/>
    <col min="5377" max="5377" width="2.42578125" style="84" customWidth="1"/>
    <col min="5378" max="5378" width="25.5703125" style="84" bestFit="1" customWidth="1"/>
    <col min="5379" max="5379" width="11.140625" style="84" bestFit="1" customWidth="1"/>
    <col min="5380" max="5380" width="6" style="84" customWidth="1"/>
    <col min="5381" max="5381" width="12" style="84" customWidth="1"/>
    <col min="5382" max="5382" width="5.28515625" style="84" customWidth="1"/>
    <col min="5383" max="5383" width="21.5703125" style="84" bestFit="1" customWidth="1"/>
    <col min="5384" max="5384" width="11.42578125" style="84" customWidth="1"/>
    <col min="5385" max="5385" width="11.140625" style="84" bestFit="1" customWidth="1"/>
    <col min="5386" max="5631" width="9.140625" style="84"/>
    <col min="5632" max="5632" width="3.28515625" style="84" customWidth="1"/>
    <col min="5633" max="5633" width="2.42578125" style="84" customWidth="1"/>
    <col min="5634" max="5634" width="25.5703125" style="84" bestFit="1" customWidth="1"/>
    <col min="5635" max="5635" width="11.140625" style="84" bestFit="1" customWidth="1"/>
    <col min="5636" max="5636" width="6" style="84" customWidth="1"/>
    <col min="5637" max="5637" width="12" style="84" customWidth="1"/>
    <col min="5638" max="5638" width="5.28515625" style="84" customWidth="1"/>
    <col min="5639" max="5639" width="21.5703125" style="84" bestFit="1" customWidth="1"/>
    <col min="5640" max="5640" width="11.42578125" style="84" customWidth="1"/>
    <col min="5641" max="5641" width="11.140625" style="84" bestFit="1" customWidth="1"/>
    <col min="5642" max="5887" width="9.140625" style="84"/>
    <col min="5888" max="5888" width="3.28515625" style="84" customWidth="1"/>
    <col min="5889" max="5889" width="2.42578125" style="84" customWidth="1"/>
    <col min="5890" max="5890" width="25.5703125" style="84" bestFit="1" customWidth="1"/>
    <col min="5891" max="5891" width="11.140625" style="84" bestFit="1" customWidth="1"/>
    <col min="5892" max="5892" width="6" style="84" customWidth="1"/>
    <col min="5893" max="5893" width="12" style="84" customWidth="1"/>
    <col min="5894" max="5894" width="5.28515625" style="84" customWidth="1"/>
    <col min="5895" max="5895" width="21.5703125" style="84" bestFit="1" customWidth="1"/>
    <col min="5896" max="5896" width="11.42578125" style="84" customWidth="1"/>
    <col min="5897" max="5897" width="11.140625" style="84" bestFit="1" customWidth="1"/>
    <col min="5898" max="6143" width="9.140625" style="84"/>
    <col min="6144" max="6144" width="3.28515625" style="84" customWidth="1"/>
    <col min="6145" max="6145" width="2.42578125" style="84" customWidth="1"/>
    <col min="6146" max="6146" width="25.5703125" style="84" bestFit="1" customWidth="1"/>
    <col min="6147" max="6147" width="11.140625" style="84" bestFit="1" customWidth="1"/>
    <col min="6148" max="6148" width="6" style="84" customWidth="1"/>
    <col min="6149" max="6149" width="12" style="84" customWidth="1"/>
    <col min="6150" max="6150" width="5.28515625" style="84" customWidth="1"/>
    <col min="6151" max="6151" width="21.5703125" style="84" bestFit="1" customWidth="1"/>
    <col min="6152" max="6152" width="11.42578125" style="84" customWidth="1"/>
    <col min="6153" max="6153" width="11.140625" style="84" bestFit="1" customWidth="1"/>
    <col min="6154" max="6399" width="9.140625" style="84"/>
    <col min="6400" max="6400" width="3.28515625" style="84" customWidth="1"/>
    <col min="6401" max="6401" width="2.42578125" style="84" customWidth="1"/>
    <col min="6402" max="6402" width="25.5703125" style="84" bestFit="1" customWidth="1"/>
    <col min="6403" max="6403" width="11.140625" style="84" bestFit="1" customWidth="1"/>
    <col min="6404" max="6404" width="6" style="84" customWidth="1"/>
    <col min="6405" max="6405" width="12" style="84" customWidth="1"/>
    <col min="6406" max="6406" width="5.28515625" style="84" customWidth="1"/>
    <col min="6407" max="6407" width="21.5703125" style="84" bestFit="1" customWidth="1"/>
    <col min="6408" max="6408" width="11.42578125" style="84" customWidth="1"/>
    <col min="6409" max="6409" width="11.140625" style="84" bestFit="1" customWidth="1"/>
    <col min="6410" max="6655" width="9.140625" style="84"/>
    <col min="6656" max="6656" width="3.28515625" style="84" customWidth="1"/>
    <col min="6657" max="6657" width="2.42578125" style="84" customWidth="1"/>
    <col min="6658" max="6658" width="25.5703125" style="84" bestFit="1" customWidth="1"/>
    <col min="6659" max="6659" width="11.140625" style="84" bestFit="1" customWidth="1"/>
    <col min="6660" max="6660" width="6" style="84" customWidth="1"/>
    <col min="6661" max="6661" width="12" style="84" customWidth="1"/>
    <col min="6662" max="6662" width="5.28515625" style="84" customWidth="1"/>
    <col min="6663" max="6663" width="21.5703125" style="84" bestFit="1" customWidth="1"/>
    <col min="6664" max="6664" width="11.42578125" style="84" customWidth="1"/>
    <col min="6665" max="6665" width="11.140625" style="84" bestFit="1" customWidth="1"/>
    <col min="6666" max="6911" width="9.140625" style="84"/>
    <col min="6912" max="6912" width="3.28515625" style="84" customWidth="1"/>
    <col min="6913" max="6913" width="2.42578125" style="84" customWidth="1"/>
    <col min="6914" max="6914" width="25.5703125" style="84" bestFit="1" customWidth="1"/>
    <col min="6915" max="6915" width="11.140625" style="84" bestFit="1" customWidth="1"/>
    <col min="6916" max="6916" width="6" style="84" customWidth="1"/>
    <col min="6917" max="6917" width="12" style="84" customWidth="1"/>
    <col min="6918" max="6918" width="5.28515625" style="84" customWidth="1"/>
    <col min="6919" max="6919" width="21.5703125" style="84" bestFit="1" customWidth="1"/>
    <col min="6920" max="6920" width="11.42578125" style="84" customWidth="1"/>
    <col min="6921" max="6921" width="11.140625" style="84" bestFit="1" customWidth="1"/>
    <col min="6922" max="7167" width="9.140625" style="84"/>
    <col min="7168" max="7168" width="3.28515625" style="84" customWidth="1"/>
    <col min="7169" max="7169" width="2.42578125" style="84" customWidth="1"/>
    <col min="7170" max="7170" width="25.5703125" style="84" bestFit="1" customWidth="1"/>
    <col min="7171" max="7171" width="11.140625" style="84" bestFit="1" customWidth="1"/>
    <col min="7172" max="7172" width="6" style="84" customWidth="1"/>
    <col min="7173" max="7173" width="12" style="84" customWidth="1"/>
    <col min="7174" max="7174" width="5.28515625" style="84" customWidth="1"/>
    <col min="7175" max="7175" width="21.5703125" style="84" bestFit="1" customWidth="1"/>
    <col min="7176" max="7176" width="11.42578125" style="84" customWidth="1"/>
    <col min="7177" max="7177" width="11.140625" style="84" bestFit="1" customWidth="1"/>
    <col min="7178" max="7423" width="9.140625" style="84"/>
    <col min="7424" max="7424" width="3.28515625" style="84" customWidth="1"/>
    <col min="7425" max="7425" width="2.42578125" style="84" customWidth="1"/>
    <col min="7426" max="7426" width="25.5703125" style="84" bestFit="1" customWidth="1"/>
    <col min="7427" max="7427" width="11.140625" style="84" bestFit="1" customWidth="1"/>
    <col min="7428" max="7428" width="6" style="84" customWidth="1"/>
    <col min="7429" max="7429" width="12" style="84" customWidth="1"/>
    <col min="7430" max="7430" width="5.28515625" style="84" customWidth="1"/>
    <col min="7431" max="7431" width="21.5703125" style="84" bestFit="1" customWidth="1"/>
    <col min="7432" max="7432" width="11.42578125" style="84" customWidth="1"/>
    <col min="7433" max="7433" width="11.140625" style="84" bestFit="1" customWidth="1"/>
    <col min="7434" max="7679" width="9.140625" style="84"/>
    <col min="7680" max="7680" width="3.28515625" style="84" customWidth="1"/>
    <col min="7681" max="7681" width="2.42578125" style="84" customWidth="1"/>
    <col min="7682" max="7682" width="25.5703125" style="84" bestFit="1" customWidth="1"/>
    <col min="7683" max="7683" width="11.140625" style="84" bestFit="1" customWidth="1"/>
    <col min="7684" max="7684" width="6" style="84" customWidth="1"/>
    <col min="7685" max="7685" width="12" style="84" customWidth="1"/>
    <col min="7686" max="7686" width="5.28515625" style="84" customWidth="1"/>
    <col min="7687" max="7687" width="21.5703125" style="84" bestFit="1" customWidth="1"/>
    <col min="7688" max="7688" width="11.42578125" style="84" customWidth="1"/>
    <col min="7689" max="7689" width="11.140625" style="84" bestFit="1" customWidth="1"/>
    <col min="7690" max="7935" width="9.140625" style="84"/>
    <col min="7936" max="7936" width="3.28515625" style="84" customWidth="1"/>
    <col min="7937" max="7937" width="2.42578125" style="84" customWidth="1"/>
    <col min="7938" max="7938" width="25.5703125" style="84" bestFit="1" customWidth="1"/>
    <col min="7939" max="7939" width="11.140625" style="84" bestFit="1" customWidth="1"/>
    <col min="7940" max="7940" width="6" style="84" customWidth="1"/>
    <col min="7941" max="7941" width="12" style="84" customWidth="1"/>
    <col min="7942" max="7942" width="5.28515625" style="84" customWidth="1"/>
    <col min="7943" max="7943" width="21.5703125" style="84" bestFit="1" customWidth="1"/>
    <col min="7944" max="7944" width="11.42578125" style="84" customWidth="1"/>
    <col min="7945" max="7945" width="11.140625" style="84" bestFit="1" customWidth="1"/>
    <col min="7946" max="8191" width="9.140625" style="84"/>
    <col min="8192" max="8192" width="3.28515625" style="84" customWidth="1"/>
    <col min="8193" max="8193" width="2.42578125" style="84" customWidth="1"/>
    <col min="8194" max="8194" width="25.5703125" style="84" bestFit="1" customWidth="1"/>
    <col min="8195" max="8195" width="11.140625" style="84" bestFit="1" customWidth="1"/>
    <col min="8196" max="8196" width="6" style="84" customWidth="1"/>
    <col min="8197" max="8197" width="12" style="84" customWidth="1"/>
    <col min="8198" max="8198" width="5.28515625" style="84" customWidth="1"/>
    <col min="8199" max="8199" width="21.5703125" style="84" bestFit="1" customWidth="1"/>
    <col min="8200" max="8200" width="11.42578125" style="84" customWidth="1"/>
    <col min="8201" max="8201" width="11.140625" style="84" bestFit="1" customWidth="1"/>
    <col min="8202" max="8447" width="9.140625" style="84"/>
    <col min="8448" max="8448" width="3.28515625" style="84" customWidth="1"/>
    <col min="8449" max="8449" width="2.42578125" style="84" customWidth="1"/>
    <col min="8450" max="8450" width="25.5703125" style="84" bestFit="1" customWidth="1"/>
    <col min="8451" max="8451" width="11.140625" style="84" bestFit="1" customWidth="1"/>
    <col min="8452" max="8452" width="6" style="84" customWidth="1"/>
    <col min="8453" max="8453" width="12" style="84" customWidth="1"/>
    <col min="8454" max="8454" width="5.28515625" style="84" customWidth="1"/>
    <col min="8455" max="8455" width="21.5703125" style="84" bestFit="1" customWidth="1"/>
    <col min="8456" max="8456" width="11.42578125" style="84" customWidth="1"/>
    <col min="8457" max="8457" width="11.140625" style="84" bestFit="1" customWidth="1"/>
    <col min="8458" max="8703" width="9.140625" style="84"/>
    <col min="8704" max="8704" width="3.28515625" style="84" customWidth="1"/>
    <col min="8705" max="8705" width="2.42578125" style="84" customWidth="1"/>
    <col min="8706" max="8706" width="25.5703125" style="84" bestFit="1" customWidth="1"/>
    <col min="8707" max="8707" width="11.140625" style="84" bestFit="1" customWidth="1"/>
    <col min="8708" max="8708" width="6" style="84" customWidth="1"/>
    <col min="8709" max="8709" width="12" style="84" customWidth="1"/>
    <col min="8710" max="8710" width="5.28515625" style="84" customWidth="1"/>
    <col min="8711" max="8711" width="21.5703125" style="84" bestFit="1" customWidth="1"/>
    <col min="8712" max="8712" width="11.42578125" style="84" customWidth="1"/>
    <col min="8713" max="8713" width="11.140625" style="84" bestFit="1" customWidth="1"/>
    <col min="8714" max="8959" width="9.140625" style="84"/>
    <col min="8960" max="8960" width="3.28515625" style="84" customWidth="1"/>
    <col min="8961" max="8961" width="2.42578125" style="84" customWidth="1"/>
    <col min="8962" max="8962" width="25.5703125" style="84" bestFit="1" customWidth="1"/>
    <col min="8963" max="8963" width="11.140625" style="84" bestFit="1" customWidth="1"/>
    <col min="8964" max="8964" width="6" style="84" customWidth="1"/>
    <col min="8965" max="8965" width="12" style="84" customWidth="1"/>
    <col min="8966" max="8966" width="5.28515625" style="84" customWidth="1"/>
    <col min="8967" max="8967" width="21.5703125" style="84" bestFit="1" customWidth="1"/>
    <col min="8968" max="8968" width="11.42578125" style="84" customWidth="1"/>
    <col min="8969" max="8969" width="11.140625" style="84" bestFit="1" customWidth="1"/>
    <col min="8970" max="9215" width="9.140625" style="84"/>
    <col min="9216" max="9216" width="3.28515625" style="84" customWidth="1"/>
    <col min="9217" max="9217" width="2.42578125" style="84" customWidth="1"/>
    <col min="9218" max="9218" width="25.5703125" style="84" bestFit="1" customWidth="1"/>
    <col min="9219" max="9219" width="11.140625" style="84" bestFit="1" customWidth="1"/>
    <col min="9220" max="9220" width="6" style="84" customWidth="1"/>
    <col min="9221" max="9221" width="12" style="84" customWidth="1"/>
    <col min="9222" max="9222" width="5.28515625" style="84" customWidth="1"/>
    <col min="9223" max="9223" width="21.5703125" style="84" bestFit="1" customWidth="1"/>
    <col min="9224" max="9224" width="11.42578125" style="84" customWidth="1"/>
    <col min="9225" max="9225" width="11.140625" style="84" bestFit="1" customWidth="1"/>
    <col min="9226" max="9471" width="9.140625" style="84"/>
    <col min="9472" max="9472" width="3.28515625" style="84" customWidth="1"/>
    <col min="9473" max="9473" width="2.42578125" style="84" customWidth="1"/>
    <col min="9474" max="9474" width="25.5703125" style="84" bestFit="1" customWidth="1"/>
    <col min="9475" max="9475" width="11.140625" style="84" bestFit="1" customWidth="1"/>
    <col min="9476" max="9476" width="6" style="84" customWidth="1"/>
    <col min="9477" max="9477" width="12" style="84" customWidth="1"/>
    <col min="9478" max="9478" width="5.28515625" style="84" customWidth="1"/>
    <col min="9479" max="9479" width="21.5703125" style="84" bestFit="1" customWidth="1"/>
    <col min="9480" max="9480" width="11.42578125" style="84" customWidth="1"/>
    <col min="9481" max="9481" width="11.140625" style="84" bestFit="1" customWidth="1"/>
    <col min="9482" max="9727" width="9.140625" style="84"/>
    <col min="9728" max="9728" width="3.28515625" style="84" customWidth="1"/>
    <col min="9729" max="9729" width="2.42578125" style="84" customWidth="1"/>
    <col min="9730" max="9730" width="25.5703125" style="84" bestFit="1" customWidth="1"/>
    <col min="9731" max="9731" width="11.140625" style="84" bestFit="1" customWidth="1"/>
    <col min="9732" max="9732" width="6" style="84" customWidth="1"/>
    <col min="9733" max="9733" width="12" style="84" customWidth="1"/>
    <col min="9734" max="9734" width="5.28515625" style="84" customWidth="1"/>
    <col min="9735" max="9735" width="21.5703125" style="84" bestFit="1" customWidth="1"/>
    <col min="9736" max="9736" width="11.42578125" style="84" customWidth="1"/>
    <col min="9737" max="9737" width="11.140625" style="84" bestFit="1" customWidth="1"/>
    <col min="9738" max="9983" width="9.140625" style="84"/>
    <col min="9984" max="9984" width="3.28515625" style="84" customWidth="1"/>
    <col min="9985" max="9985" width="2.42578125" style="84" customWidth="1"/>
    <col min="9986" max="9986" width="25.5703125" style="84" bestFit="1" customWidth="1"/>
    <col min="9987" max="9987" width="11.140625" style="84" bestFit="1" customWidth="1"/>
    <col min="9988" max="9988" width="6" style="84" customWidth="1"/>
    <col min="9989" max="9989" width="12" style="84" customWidth="1"/>
    <col min="9990" max="9990" width="5.28515625" style="84" customWidth="1"/>
    <col min="9991" max="9991" width="21.5703125" style="84" bestFit="1" customWidth="1"/>
    <col min="9992" max="9992" width="11.42578125" style="84" customWidth="1"/>
    <col min="9993" max="9993" width="11.140625" style="84" bestFit="1" customWidth="1"/>
    <col min="9994" max="10239" width="9.140625" style="84"/>
    <col min="10240" max="10240" width="3.28515625" style="84" customWidth="1"/>
    <col min="10241" max="10241" width="2.42578125" style="84" customWidth="1"/>
    <col min="10242" max="10242" width="25.5703125" style="84" bestFit="1" customWidth="1"/>
    <col min="10243" max="10243" width="11.140625" style="84" bestFit="1" customWidth="1"/>
    <col min="10244" max="10244" width="6" style="84" customWidth="1"/>
    <col min="10245" max="10245" width="12" style="84" customWidth="1"/>
    <col min="10246" max="10246" width="5.28515625" style="84" customWidth="1"/>
    <col min="10247" max="10247" width="21.5703125" style="84" bestFit="1" customWidth="1"/>
    <col min="10248" max="10248" width="11.42578125" style="84" customWidth="1"/>
    <col min="10249" max="10249" width="11.140625" style="84" bestFit="1" customWidth="1"/>
    <col min="10250" max="10495" width="9.140625" style="84"/>
    <col min="10496" max="10496" width="3.28515625" style="84" customWidth="1"/>
    <col min="10497" max="10497" width="2.42578125" style="84" customWidth="1"/>
    <col min="10498" max="10498" width="25.5703125" style="84" bestFit="1" customWidth="1"/>
    <col min="10499" max="10499" width="11.140625" style="84" bestFit="1" customWidth="1"/>
    <col min="10500" max="10500" width="6" style="84" customWidth="1"/>
    <col min="10501" max="10501" width="12" style="84" customWidth="1"/>
    <col min="10502" max="10502" width="5.28515625" style="84" customWidth="1"/>
    <col min="10503" max="10503" width="21.5703125" style="84" bestFit="1" customWidth="1"/>
    <col min="10504" max="10504" width="11.42578125" style="84" customWidth="1"/>
    <col min="10505" max="10505" width="11.140625" style="84" bestFit="1" customWidth="1"/>
    <col min="10506" max="10751" width="9.140625" style="84"/>
    <col min="10752" max="10752" width="3.28515625" style="84" customWidth="1"/>
    <col min="10753" max="10753" width="2.42578125" style="84" customWidth="1"/>
    <col min="10754" max="10754" width="25.5703125" style="84" bestFit="1" customWidth="1"/>
    <col min="10755" max="10755" width="11.140625" style="84" bestFit="1" customWidth="1"/>
    <col min="10756" max="10756" width="6" style="84" customWidth="1"/>
    <col min="10757" max="10757" width="12" style="84" customWidth="1"/>
    <col min="10758" max="10758" width="5.28515625" style="84" customWidth="1"/>
    <col min="10759" max="10759" width="21.5703125" style="84" bestFit="1" customWidth="1"/>
    <col min="10760" max="10760" width="11.42578125" style="84" customWidth="1"/>
    <col min="10761" max="10761" width="11.140625" style="84" bestFit="1" customWidth="1"/>
    <col min="10762" max="11007" width="9.140625" style="84"/>
    <col min="11008" max="11008" width="3.28515625" style="84" customWidth="1"/>
    <col min="11009" max="11009" width="2.42578125" style="84" customWidth="1"/>
    <col min="11010" max="11010" width="25.5703125" style="84" bestFit="1" customWidth="1"/>
    <col min="11011" max="11011" width="11.140625" style="84" bestFit="1" customWidth="1"/>
    <col min="11012" max="11012" width="6" style="84" customWidth="1"/>
    <col min="11013" max="11013" width="12" style="84" customWidth="1"/>
    <col min="11014" max="11014" width="5.28515625" style="84" customWidth="1"/>
    <col min="11015" max="11015" width="21.5703125" style="84" bestFit="1" customWidth="1"/>
    <col min="11016" max="11016" width="11.42578125" style="84" customWidth="1"/>
    <col min="11017" max="11017" width="11.140625" style="84" bestFit="1" customWidth="1"/>
    <col min="11018" max="11263" width="9.140625" style="84"/>
    <col min="11264" max="11264" width="3.28515625" style="84" customWidth="1"/>
    <col min="11265" max="11265" width="2.42578125" style="84" customWidth="1"/>
    <col min="11266" max="11266" width="25.5703125" style="84" bestFit="1" customWidth="1"/>
    <col min="11267" max="11267" width="11.140625" style="84" bestFit="1" customWidth="1"/>
    <col min="11268" max="11268" width="6" style="84" customWidth="1"/>
    <col min="11269" max="11269" width="12" style="84" customWidth="1"/>
    <col min="11270" max="11270" width="5.28515625" style="84" customWidth="1"/>
    <col min="11271" max="11271" width="21.5703125" style="84" bestFit="1" customWidth="1"/>
    <col min="11272" max="11272" width="11.42578125" style="84" customWidth="1"/>
    <col min="11273" max="11273" width="11.140625" style="84" bestFit="1" customWidth="1"/>
    <col min="11274" max="11519" width="9.140625" style="84"/>
    <col min="11520" max="11520" width="3.28515625" style="84" customWidth="1"/>
    <col min="11521" max="11521" width="2.42578125" style="84" customWidth="1"/>
    <col min="11522" max="11522" width="25.5703125" style="84" bestFit="1" customWidth="1"/>
    <col min="11523" max="11523" width="11.140625" style="84" bestFit="1" customWidth="1"/>
    <col min="11524" max="11524" width="6" style="84" customWidth="1"/>
    <col min="11525" max="11525" width="12" style="84" customWidth="1"/>
    <col min="11526" max="11526" width="5.28515625" style="84" customWidth="1"/>
    <col min="11527" max="11527" width="21.5703125" style="84" bestFit="1" customWidth="1"/>
    <col min="11528" max="11528" width="11.42578125" style="84" customWidth="1"/>
    <col min="11529" max="11529" width="11.140625" style="84" bestFit="1" customWidth="1"/>
    <col min="11530" max="11775" width="9.140625" style="84"/>
    <col min="11776" max="11776" width="3.28515625" style="84" customWidth="1"/>
    <col min="11777" max="11777" width="2.42578125" style="84" customWidth="1"/>
    <col min="11778" max="11778" width="25.5703125" style="84" bestFit="1" customWidth="1"/>
    <col min="11779" max="11779" width="11.140625" style="84" bestFit="1" customWidth="1"/>
    <col min="11780" max="11780" width="6" style="84" customWidth="1"/>
    <col min="11781" max="11781" width="12" style="84" customWidth="1"/>
    <col min="11782" max="11782" width="5.28515625" style="84" customWidth="1"/>
    <col min="11783" max="11783" width="21.5703125" style="84" bestFit="1" customWidth="1"/>
    <col min="11784" max="11784" width="11.42578125" style="84" customWidth="1"/>
    <col min="11785" max="11785" width="11.140625" style="84" bestFit="1" customWidth="1"/>
    <col min="11786" max="12031" width="9.140625" style="84"/>
    <col min="12032" max="12032" width="3.28515625" style="84" customWidth="1"/>
    <col min="12033" max="12033" width="2.42578125" style="84" customWidth="1"/>
    <col min="12034" max="12034" width="25.5703125" style="84" bestFit="1" customWidth="1"/>
    <col min="12035" max="12035" width="11.140625" style="84" bestFit="1" customWidth="1"/>
    <col min="12036" max="12036" width="6" style="84" customWidth="1"/>
    <col min="12037" max="12037" width="12" style="84" customWidth="1"/>
    <col min="12038" max="12038" width="5.28515625" style="84" customWidth="1"/>
    <col min="12039" max="12039" width="21.5703125" style="84" bestFit="1" customWidth="1"/>
    <col min="12040" max="12040" width="11.42578125" style="84" customWidth="1"/>
    <col min="12041" max="12041" width="11.140625" style="84" bestFit="1" customWidth="1"/>
    <col min="12042" max="12287" width="9.140625" style="84"/>
    <col min="12288" max="12288" width="3.28515625" style="84" customWidth="1"/>
    <col min="12289" max="12289" width="2.42578125" style="84" customWidth="1"/>
    <col min="12290" max="12290" width="25.5703125" style="84" bestFit="1" customWidth="1"/>
    <col min="12291" max="12291" width="11.140625" style="84" bestFit="1" customWidth="1"/>
    <col min="12292" max="12292" width="6" style="84" customWidth="1"/>
    <col min="12293" max="12293" width="12" style="84" customWidth="1"/>
    <col min="12294" max="12294" width="5.28515625" style="84" customWidth="1"/>
    <col min="12295" max="12295" width="21.5703125" style="84" bestFit="1" customWidth="1"/>
    <col min="12296" max="12296" width="11.42578125" style="84" customWidth="1"/>
    <col min="12297" max="12297" width="11.140625" style="84" bestFit="1" customWidth="1"/>
    <col min="12298" max="12543" width="9.140625" style="84"/>
    <col min="12544" max="12544" width="3.28515625" style="84" customWidth="1"/>
    <col min="12545" max="12545" width="2.42578125" style="84" customWidth="1"/>
    <col min="12546" max="12546" width="25.5703125" style="84" bestFit="1" customWidth="1"/>
    <col min="12547" max="12547" width="11.140625" style="84" bestFit="1" customWidth="1"/>
    <col min="12548" max="12548" width="6" style="84" customWidth="1"/>
    <col min="12549" max="12549" width="12" style="84" customWidth="1"/>
    <col min="12550" max="12550" width="5.28515625" style="84" customWidth="1"/>
    <col min="12551" max="12551" width="21.5703125" style="84" bestFit="1" customWidth="1"/>
    <col min="12552" max="12552" width="11.42578125" style="84" customWidth="1"/>
    <col min="12553" max="12553" width="11.140625" style="84" bestFit="1" customWidth="1"/>
    <col min="12554" max="12799" width="9.140625" style="84"/>
    <col min="12800" max="12800" width="3.28515625" style="84" customWidth="1"/>
    <col min="12801" max="12801" width="2.42578125" style="84" customWidth="1"/>
    <col min="12802" max="12802" width="25.5703125" style="84" bestFit="1" customWidth="1"/>
    <col min="12803" max="12803" width="11.140625" style="84" bestFit="1" customWidth="1"/>
    <col min="12804" max="12804" width="6" style="84" customWidth="1"/>
    <col min="12805" max="12805" width="12" style="84" customWidth="1"/>
    <col min="12806" max="12806" width="5.28515625" style="84" customWidth="1"/>
    <col min="12807" max="12807" width="21.5703125" style="84" bestFit="1" customWidth="1"/>
    <col min="12808" max="12808" width="11.42578125" style="84" customWidth="1"/>
    <col min="12809" max="12809" width="11.140625" style="84" bestFit="1" customWidth="1"/>
    <col min="12810" max="13055" width="9.140625" style="84"/>
    <col min="13056" max="13056" width="3.28515625" style="84" customWidth="1"/>
    <col min="13057" max="13057" width="2.42578125" style="84" customWidth="1"/>
    <col min="13058" max="13058" width="25.5703125" style="84" bestFit="1" customWidth="1"/>
    <col min="13059" max="13059" width="11.140625" style="84" bestFit="1" customWidth="1"/>
    <col min="13060" max="13060" width="6" style="84" customWidth="1"/>
    <col min="13061" max="13061" width="12" style="84" customWidth="1"/>
    <col min="13062" max="13062" width="5.28515625" style="84" customWidth="1"/>
    <col min="13063" max="13063" width="21.5703125" style="84" bestFit="1" customWidth="1"/>
    <col min="13064" max="13064" width="11.42578125" style="84" customWidth="1"/>
    <col min="13065" max="13065" width="11.140625" style="84" bestFit="1" customWidth="1"/>
    <col min="13066" max="13311" width="9.140625" style="84"/>
    <col min="13312" max="13312" width="3.28515625" style="84" customWidth="1"/>
    <col min="13313" max="13313" width="2.42578125" style="84" customWidth="1"/>
    <col min="13314" max="13314" width="25.5703125" style="84" bestFit="1" customWidth="1"/>
    <col min="13315" max="13315" width="11.140625" style="84" bestFit="1" customWidth="1"/>
    <col min="13316" max="13316" width="6" style="84" customWidth="1"/>
    <col min="13317" max="13317" width="12" style="84" customWidth="1"/>
    <col min="13318" max="13318" width="5.28515625" style="84" customWidth="1"/>
    <col min="13319" max="13319" width="21.5703125" style="84" bestFit="1" customWidth="1"/>
    <col min="13320" max="13320" width="11.42578125" style="84" customWidth="1"/>
    <col min="13321" max="13321" width="11.140625" style="84" bestFit="1" customWidth="1"/>
    <col min="13322" max="13567" width="9.140625" style="84"/>
    <col min="13568" max="13568" width="3.28515625" style="84" customWidth="1"/>
    <col min="13569" max="13569" width="2.42578125" style="84" customWidth="1"/>
    <col min="13570" max="13570" width="25.5703125" style="84" bestFit="1" customWidth="1"/>
    <col min="13571" max="13571" width="11.140625" style="84" bestFit="1" customWidth="1"/>
    <col min="13572" max="13572" width="6" style="84" customWidth="1"/>
    <col min="13573" max="13573" width="12" style="84" customWidth="1"/>
    <col min="13574" max="13574" width="5.28515625" style="84" customWidth="1"/>
    <col min="13575" max="13575" width="21.5703125" style="84" bestFit="1" customWidth="1"/>
    <col min="13576" max="13576" width="11.42578125" style="84" customWidth="1"/>
    <col min="13577" max="13577" width="11.140625" style="84" bestFit="1" customWidth="1"/>
    <col min="13578" max="13823" width="9.140625" style="84"/>
    <col min="13824" max="13824" width="3.28515625" style="84" customWidth="1"/>
    <col min="13825" max="13825" width="2.42578125" style="84" customWidth="1"/>
    <col min="13826" max="13826" width="25.5703125" style="84" bestFit="1" customWidth="1"/>
    <col min="13827" max="13827" width="11.140625" style="84" bestFit="1" customWidth="1"/>
    <col min="13828" max="13828" width="6" style="84" customWidth="1"/>
    <col min="13829" max="13829" width="12" style="84" customWidth="1"/>
    <col min="13830" max="13830" width="5.28515625" style="84" customWidth="1"/>
    <col min="13831" max="13831" width="21.5703125" style="84" bestFit="1" customWidth="1"/>
    <col min="13832" max="13832" width="11.42578125" style="84" customWidth="1"/>
    <col min="13833" max="13833" width="11.140625" style="84" bestFit="1" customWidth="1"/>
    <col min="13834" max="14079" width="9.140625" style="84"/>
    <col min="14080" max="14080" width="3.28515625" style="84" customWidth="1"/>
    <col min="14081" max="14081" width="2.42578125" style="84" customWidth="1"/>
    <col min="14082" max="14082" width="25.5703125" style="84" bestFit="1" customWidth="1"/>
    <col min="14083" max="14083" width="11.140625" style="84" bestFit="1" customWidth="1"/>
    <col min="14084" max="14084" width="6" style="84" customWidth="1"/>
    <col min="14085" max="14085" width="12" style="84" customWidth="1"/>
    <col min="14086" max="14086" width="5.28515625" style="84" customWidth="1"/>
    <col min="14087" max="14087" width="21.5703125" style="84" bestFit="1" customWidth="1"/>
    <col min="14088" max="14088" width="11.42578125" style="84" customWidth="1"/>
    <col min="14089" max="14089" width="11.140625" style="84" bestFit="1" customWidth="1"/>
    <col min="14090" max="14335" width="9.140625" style="84"/>
    <col min="14336" max="14336" width="3.28515625" style="84" customWidth="1"/>
    <col min="14337" max="14337" width="2.42578125" style="84" customWidth="1"/>
    <col min="14338" max="14338" width="25.5703125" style="84" bestFit="1" customWidth="1"/>
    <col min="14339" max="14339" width="11.140625" style="84" bestFit="1" customWidth="1"/>
    <col min="14340" max="14340" width="6" style="84" customWidth="1"/>
    <col min="14341" max="14341" width="12" style="84" customWidth="1"/>
    <col min="14342" max="14342" width="5.28515625" style="84" customWidth="1"/>
    <col min="14343" max="14343" width="21.5703125" style="84" bestFit="1" customWidth="1"/>
    <col min="14344" max="14344" width="11.42578125" style="84" customWidth="1"/>
    <col min="14345" max="14345" width="11.140625" style="84" bestFit="1" customWidth="1"/>
    <col min="14346" max="14591" width="9.140625" style="84"/>
    <col min="14592" max="14592" width="3.28515625" style="84" customWidth="1"/>
    <col min="14593" max="14593" width="2.42578125" style="84" customWidth="1"/>
    <col min="14594" max="14594" width="25.5703125" style="84" bestFit="1" customWidth="1"/>
    <col min="14595" max="14595" width="11.140625" style="84" bestFit="1" customWidth="1"/>
    <col min="14596" max="14596" width="6" style="84" customWidth="1"/>
    <col min="14597" max="14597" width="12" style="84" customWidth="1"/>
    <col min="14598" max="14598" width="5.28515625" style="84" customWidth="1"/>
    <col min="14599" max="14599" width="21.5703125" style="84" bestFit="1" customWidth="1"/>
    <col min="14600" max="14600" width="11.42578125" style="84" customWidth="1"/>
    <col min="14601" max="14601" width="11.140625" style="84" bestFit="1" customWidth="1"/>
    <col min="14602" max="14847" width="9.140625" style="84"/>
    <col min="14848" max="14848" width="3.28515625" style="84" customWidth="1"/>
    <col min="14849" max="14849" width="2.42578125" style="84" customWidth="1"/>
    <col min="14850" max="14850" width="25.5703125" style="84" bestFit="1" customWidth="1"/>
    <col min="14851" max="14851" width="11.140625" style="84" bestFit="1" customWidth="1"/>
    <col min="14852" max="14852" width="6" style="84" customWidth="1"/>
    <col min="14853" max="14853" width="12" style="84" customWidth="1"/>
    <col min="14854" max="14854" width="5.28515625" style="84" customWidth="1"/>
    <col min="14855" max="14855" width="21.5703125" style="84" bestFit="1" customWidth="1"/>
    <col min="14856" max="14856" width="11.42578125" style="84" customWidth="1"/>
    <col min="14857" max="14857" width="11.140625" style="84" bestFit="1" customWidth="1"/>
    <col min="14858" max="15103" width="9.140625" style="84"/>
    <col min="15104" max="15104" width="3.28515625" style="84" customWidth="1"/>
    <col min="15105" max="15105" width="2.42578125" style="84" customWidth="1"/>
    <col min="15106" max="15106" width="25.5703125" style="84" bestFit="1" customWidth="1"/>
    <col min="15107" max="15107" width="11.140625" style="84" bestFit="1" customWidth="1"/>
    <col min="15108" max="15108" width="6" style="84" customWidth="1"/>
    <col min="15109" max="15109" width="12" style="84" customWidth="1"/>
    <col min="15110" max="15110" width="5.28515625" style="84" customWidth="1"/>
    <col min="15111" max="15111" width="21.5703125" style="84" bestFit="1" customWidth="1"/>
    <col min="15112" max="15112" width="11.42578125" style="84" customWidth="1"/>
    <col min="15113" max="15113" width="11.140625" style="84" bestFit="1" customWidth="1"/>
    <col min="15114" max="15359" width="9.140625" style="84"/>
    <col min="15360" max="15360" width="3.28515625" style="84" customWidth="1"/>
    <col min="15361" max="15361" width="2.42578125" style="84" customWidth="1"/>
    <col min="15362" max="15362" width="25.5703125" style="84" bestFit="1" customWidth="1"/>
    <col min="15363" max="15363" width="11.140625" style="84" bestFit="1" customWidth="1"/>
    <col min="15364" max="15364" width="6" style="84" customWidth="1"/>
    <col min="15365" max="15365" width="12" style="84" customWidth="1"/>
    <col min="15366" max="15366" width="5.28515625" style="84" customWidth="1"/>
    <col min="15367" max="15367" width="21.5703125" style="84" bestFit="1" customWidth="1"/>
    <col min="15368" max="15368" width="11.42578125" style="84" customWidth="1"/>
    <col min="15369" max="15369" width="11.140625" style="84" bestFit="1" customWidth="1"/>
    <col min="15370" max="15615" width="9.140625" style="84"/>
    <col min="15616" max="15616" width="3.28515625" style="84" customWidth="1"/>
    <col min="15617" max="15617" width="2.42578125" style="84" customWidth="1"/>
    <col min="15618" max="15618" width="25.5703125" style="84" bestFit="1" customWidth="1"/>
    <col min="15619" max="15619" width="11.140625" style="84" bestFit="1" customWidth="1"/>
    <col min="15620" max="15620" width="6" style="84" customWidth="1"/>
    <col min="15621" max="15621" width="12" style="84" customWidth="1"/>
    <col min="15622" max="15622" width="5.28515625" style="84" customWidth="1"/>
    <col min="15623" max="15623" width="21.5703125" style="84" bestFit="1" customWidth="1"/>
    <col min="15624" max="15624" width="11.42578125" style="84" customWidth="1"/>
    <col min="15625" max="15625" width="11.140625" style="84" bestFit="1" customWidth="1"/>
    <col min="15626" max="15871" width="9.140625" style="84"/>
    <col min="15872" max="15872" width="3.28515625" style="84" customWidth="1"/>
    <col min="15873" max="15873" width="2.42578125" style="84" customWidth="1"/>
    <col min="15874" max="15874" width="25.5703125" style="84" bestFit="1" customWidth="1"/>
    <col min="15875" max="15875" width="11.140625" style="84" bestFit="1" customWidth="1"/>
    <col min="15876" max="15876" width="6" style="84" customWidth="1"/>
    <col min="15877" max="15877" width="12" style="84" customWidth="1"/>
    <col min="15878" max="15878" width="5.28515625" style="84" customWidth="1"/>
    <col min="15879" max="15879" width="21.5703125" style="84" bestFit="1" customWidth="1"/>
    <col min="15880" max="15880" width="11.42578125" style="84" customWidth="1"/>
    <col min="15881" max="15881" width="11.140625" style="84" bestFit="1" customWidth="1"/>
    <col min="15882" max="16127" width="9.140625" style="84"/>
    <col min="16128" max="16128" width="3.28515625" style="84" customWidth="1"/>
    <col min="16129" max="16129" width="2.42578125" style="84" customWidth="1"/>
    <col min="16130" max="16130" width="25.5703125" style="84" bestFit="1" customWidth="1"/>
    <col min="16131" max="16131" width="11.140625" style="84" bestFit="1" customWidth="1"/>
    <col min="16132" max="16132" width="6" style="84" customWidth="1"/>
    <col min="16133" max="16133" width="12" style="84" customWidth="1"/>
    <col min="16134" max="16134" width="5.28515625" style="84" customWidth="1"/>
    <col min="16135" max="16135" width="21.5703125" style="84" bestFit="1" customWidth="1"/>
    <col min="16136" max="16136" width="11.42578125" style="84" customWidth="1"/>
    <col min="16137" max="16137" width="11.140625" style="84" bestFit="1" customWidth="1"/>
    <col min="16138" max="16384" width="9.140625" style="84"/>
  </cols>
  <sheetData>
    <row r="1" spans="2:8" x14ac:dyDescent="0.2">
      <c r="E1" s="100"/>
    </row>
    <row r="2" spans="2:8" x14ac:dyDescent="0.2">
      <c r="E2" s="100"/>
    </row>
    <row r="3" spans="2:8" ht="21" x14ac:dyDescent="0.2">
      <c r="B3" s="560" t="s">
        <v>528</v>
      </c>
      <c r="C3" s="560"/>
      <c r="G3" s="560" t="s">
        <v>529</v>
      </c>
      <c r="H3" s="560"/>
    </row>
    <row r="4" spans="2:8" ht="13.5" thickBot="1" x14ac:dyDescent="0.25">
      <c r="B4" s="85"/>
      <c r="C4" s="86"/>
      <c r="D4" s="86"/>
      <c r="E4" s="85"/>
      <c r="F4" s="85"/>
      <c r="G4" s="85"/>
      <c r="H4" s="85"/>
    </row>
    <row r="5" spans="2:8" ht="38.25" x14ac:dyDescent="0.2">
      <c r="B5" s="87" t="s">
        <v>336</v>
      </c>
      <c r="C5" s="101">
        <f>Расчет!D82</f>
        <v>0</v>
      </c>
      <c r="G5" s="87" t="s">
        <v>335</v>
      </c>
      <c r="H5" s="88">
        <f>SUM(Расчет!D26:EW26)</f>
        <v>1098942.8040242018</v>
      </c>
    </row>
    <row r="6" spans="2:8" ht="25.5" x14ac:dyDescent="0.2">
      <c r="B6" s="89" t="s">
        <v>334</v>
      </c>
      <c r="C6" s="90">
        <f>SUM(Расчет!D83:EW83)</f>
        <v>858367.11641254649</v>
      </c>
      <c r="G6" s="91" t="s">
        <v>333</v>
      </c>
      <c r="H6" s="92">
        <f>SUM(Расчет!D20:EW20)</f>
        <v>206092.25</v>
      </c>
    </row>
    <row r="7" spans="2:8" x14ac:dyDescent="0.2">
      <c r="B7" s="382" t="s">
        <v>332</v>
      </c>
      <c r="C7" s="383">
        <f>C6-C5</f>
        <v>858367.11641254649</v>
      </c>
      <c r="G7" s="382" t="s">
        <v>332</v>
      </c>
      <c r="H7" s="383">
        <f>SUM(H5:H6)</f>
        <v>1305035.0540242018</v>
      </c>
    </row>
    <row r="10" spans="2:8" x14ac:dyDescent="0.2">
      <c r="G10" s="93"/>
      <c r="H10" s="94"/>
    </row>
    <row r="11" spans="2:8" x14ac:dyDescent="0.2">
      <c r="C11" s="383">
        <f>C7-H7</f>
        <v>-446667.93761165533</v>
      </c>
      <c r="E11" s="561"/>
      <c r="F11" s="561"/>
      <c r="G11" s="561"/>
      <c r="H11" s="561"/>
    </row>
    <row r="12" spans="2:8" x14ac:dyDescent="0.2">
      <c r="C12" s="95">
        <f>-(SUM(Расчет!D104:EW104)-SUM(Расчет!D105:EW105))</f>
        <v>-146667.93761165533</v>
      </c>
      <c r="E12" s="562" t="s">
        <v>331</v>
      </c>
      <c r="F12" s="562"/>
      <c r="G12" s="562"/>
      <c r="H12" s="562"/>
    </row>
    <row r="13" spans="2:8" x14ac:dyDescent="0.2">
      <c r="C13" s="96">
        <f>+SUM(Расчет!D110:EW110)</f>
        <v>146667.93761165536</v>
      </c>
      <c r="E13" s="563" t="s">
        <v>306</v>
      </c>
      <c r="F13" s="563"/>
      <c r="G13" s="563"/>
      <c r="H13" s="563"/>
    </row>
    <row r="14" spans="2:8" x14ac:dyDescent="0.2">
      <c r="C14" s="96">
        <f>+SUM(Расчет!D107:EW107)</f>
        <v>0</v>
      </c>
      <c r="E14" s="563" t="s">
        <v>305</v>
      </c>
      <c r="F14" s="563"/>
      <c r="G14" s="563"/>
      <c r="H14" s="563"/>
    </row>
    <row r="15" spans="2:8" x14ac:dyDescent="0.2">
      <c r="C15" s="96">
        <f>-SUM(Расчет!D73:EW73)</f>
        <v>0</v>
      </c>
      <c r="E15" s="564" t="s">
        <v>176</v>
      </c>
      <c r="F15" s="564"/>
      <c r="G15" s="564"/>
      <c r="H15" s="564"/>
    </row>
    <row r="16" spans="2:8" x14ac:dyDescent="0.2">
      <c r="C16" s="96">
        <f>SUM(Расчет!D64:EW65)</f>
        <v>0</v>
      </c>
      <c r="E16" s="564" t="s">
        <v>112</v>
      </c>
      <c r="F16" s="564"/>
      <c r="G16" s="564"/>
      <c r="H16" s="564"/>
    </row>
    <row r="17" spans="2:8" ht="26.25" customHeight="1" x14ac:dyDescent="0.2">
      <c r="C17" s="96">
        <f>-(SUM(Расчет!D32:EW32)/(1+'Вводные данные'!E296)-SUM(Расчет!D5:EW5))</f>
        <v>4.6566128730773926E-10</v>
      </c>
      <c r="E17" s="564" t="s">
        <v>330</v>
      </c>
      <c r="F17" s="564"/>
      <c r="G17" s="564"/>
      <c r="H17" s="564"/>
    </row>
    <row r="18" spans="2:8" ht="25.5" customHeight="1" x14ac:dyDescent="0.2">
      <c r="C18" s="96">
        <f>+(SUM(Расчет!D40:EW42)/(1+'Вводные данные'!E296)-SUM(Расчет!D7:EW8))</f>
        <v>0</v>
      </c>
      <c r="E18" s="564" t="s">
        <v>329</v>
      </c>
      <c r="F18" s="564"/>
      <c r="G18" s="564"/>
      <c r="H18" s="564"/>
    </row>
    <row r="19" spans="2:8" x14ac:dyDescent="0.2">
      <c r="C19" s="96">
        <f>SUM(C17:C18)*'Вводные данные'!E296</f>
        <v>4.6566128730773928E-11</v>
      </c>
      <c r="E19" s="564" t="s">
        <v>328</v>
      </c>
      <c r="F19" s="564"/>
      <c r="G19" s="564"/>
      <c r="H19" s="564"/>
    </row>
    <row r="20" spans="2:8" x14ac:dyDescent="0.2">
      <c r="C20" s="81">
        <f>300000</f>
        <v>300000</v>
      </c>
      <c r="D20" s="82"/>
      <c r="E20" s="565" t="s">
        <v>327</v>
      </c>
      <c r="F20" s="565"/>
      <c r="G20" s="565"/>
      <c r="H20" s="565"/>
    </row>
    <row r="21" spans="2:8" x14ac:dyDescent="0.2">
      <c r="C21" s="81">
        <f>C13</f>
        <v>146667.93761165536</v>
      </c>
      <c r="D21" s="82"/>
      <c r="E21" s="565" t="s">
        <v>327</v>
      </c>
      <c r="F21" s="565"/>
      <c r="G21" s="565"/>
      <c r="H21" s="565"/>
    </row>
    <row r="22" spans="2:8" x14ac:dyDescent="0.2">
      <c r="C22" s="81"/>
      <c r="D22" s="82"/>
      <c r="E22" s="565" t="s">
        <v>327</v>
      </c>
      <c r="F22" s="565"/>
      <c r="G22" s="565"/>
      <c r="H22" s="565"/>
    </row>
    <row r="23" spans="2:8" x14ac:dyDescent="0.2">
      <c r="C23" s="97">
        <f>SUM(C11:C22)</f>
        <v>5.5297277867794037E-10</v>
      </c>
    </row>
    <row r="24" spans="2:8" ht="13.5" thickBot="1" x14ac:dyDescent="0.25">
      <c r="B24" s="98"/>
      <c r="C24" s="99">
        <f>IF(ROUND(C23,0)=0,C23,"ОШИБКА, значение должно быть = 0")</f>
        <v>5.5297277867794037E-10</v>
      </c>
      <c r="D24" s="98"/>
      <c r="E24" s="98"/>
      <c r="F24" s="98"/>
      <c r="G24" s="98"/>
      <c r="H24" s="98"/>
    </row>
    <row r="25" spans="2:8" ht="13.5" thickTop="1" x14ac:dyDescent="0.2"/>
  </sheetData>
  <mergeCells count="14">
    <mergeCell ref="E14:H14"/>
    <mergeCell ref="E15:H15"/>
    <mergeCell ref="E16:H16"/>
    <mergeCell ref="E17:H17"/>
    <mergeCell ref="E22:H22"/>
    <mergeCell ref="E18:H18"/>
    <mergeCell ref="E19:H19"/>
    <mergeCell ref="E20:H20"/>
    <mergeCell ref="E21:H21"/>
    <mergeCell ref="B3:C3"/>
    <mergeCell ref="G3:H3"/>
    <mergeCell ref="E11:H11"/>
    <mergeCell ref="E12:H12"/>
    <mergeCell ref="E13:H13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 tint="-0.249977111117893"/>
    <pageSetUpPr fitToPage="1"/>
  </sheetPr>
  <dimension ref="A1:D305"/>
  <sheetViews>
    <sheetView zoomScale="85" zoomScaleNormal="85" workbookViewId="0">
      <selection activeCell="A281" sqref="A281:A288"/>
    </sheetView>
  </sheetViews>
  <sheetFormatPr defaultRowHeight="12.75" x14ac:dyDescent="0.25"/>
  <cols>
    <col min="1" max="1" width="54.140625" style="83" customWidth="1"/>
    <col min="2" max="2" width="14.140625" style="83" customWidth="1"/>
    <col min="3" max="3" width="15.42578125" style="83" customWidth="1"/>
    <col min="4" max="9" width="11.42578125" style="83" customWidth="1"/>
    <col min="10" max="10" width="9.85546875" style="83" customWidth="1"/>
    <col min="11" max="13" width="6.7109375" style="83" customWidth="1"/>
    <col min="14" max="14" width="10.140625" style="83" customWidth="1"/>
    <col min="15" max="17" width="6.7109375" style="83" customWidth="1"/>
    <col min="18" max="18" width="10.42578125" style="83" customWidth="1"/>
    <col min="19" max="19" width="8.42578125" style="83" customWidth="1"/>
    <col min="20" max="21" width="6.7109375" style="83" customWidth="1"/>
    <col min="22" max="22" width="9.85546875" style="83" customWidth="1"/>
    <col min="23" max="25" width="6.7109375" style="83" customWidth="1"/>
    <col min="26" max="26" width="9.85546875" style="83" customWidth="1"/>
    <col min="27" max="29" width="6.7109375" style="83" customWidth="1"/>
    <col min="30" max="30" width="10.28515625" style="83" customWidth="1"/>
    <col min="31" max="32" width="6.7109375" style="83" customWidth="1"/>
    <col min="33" max="33" width="9.42578125" style="83" customWidth="1"/>
    <col min="34" max="34" width="6.7109375" style="83" customWidth="1"/>
    <col min="35" max="35" width="8.7109375" style="83" customWidth="1"/>
    <col min="36" max="36" width="8.5703125" style="83" customWidth="1"/>
    <col min="37" max="37" width="7.5703125" style="83" customWidth="1"/>
    <col min="38" max="38" width="8.5703125" style="83" customWidth="1"/>
    <col min="39" max="59" width="6.7109375" style="83" customWidth="1"/>
    <col min="60" max="266" width="9.140625" style="83"/>
    <col min="267" max="267" width="4.42578125" style="83" customWidth="1"/>
    <col min="268" max="268" width="33.28515625" style="83" customWidth="1"/>
    <col min="269" max="269" width="44.140625" style="83" customWidth="1"/>
    <col min="270" max="270" width="20.140625" style="83" customWidth="1"/>
    <col min="271" max="271" width="18.85546875" style="83" customWidth="1"/>
    <col min="272" max="522" width="9.140625" style="83"/>
    <col min="523" max="523" width="4.42578125" style="83" customWidth="1"/>
    <col min="524" max="524" width="33.28515625" style="83" customWidth="1"/>
    <col min="525" max="525" width="44.140625" style="83" customWidth="1"/>
    <col min="526" max="526" width="20.140625" style="83" customWidth="1"/>
    <col min="527" max="527" width="18.85546875" style="83" customWidth="1"/>
    <col min="528" max="778" width="9.140625" style="83"/>
    <col min="779" max="779" width="4.42578125" style="83" customWidth="1"/>
    <col min="780" max="780" width="33.28515625" style="83" customWidth="1"/>
    <col min="781" max="781" width="44.140625" style="83" customWidth="1"/>
    <col min="782" max="782" width="20.140625" style="83" customWidth="1"/>
    <col min="783" max="783" width="18.85546875" style="83" customWidth="1"/>
    <col min="784" max="1034" width="9.140625" style="83"/>
    <col min="1035" max="1035" width="4.42578125" style="83" customWidth="1"/>
    <col min="1036" max="1036" width="33.28515625" style="83" customWidth="1"/>
    <col min="1037" max="1037" width="44.140625" style="83" customWidth="1"/>
    <col min="1038" max="1038" width="20.140625" style="83" customWidth="1"/>
    <col min="1039" max="1039" width="18.85546875" style="83" customWidth="1"/>
    <col min="1040" max="1290" width="9.140625" style="83"/>
    <col min="1291" max="1291" width="4.42578125" style="83" customWidth="1"/>
    <col min="1292" max="1292" width="33.28515625" style="83" customWidth="1"/>
    <col min="1293" max="1293" width="44.140625" style="83" customWidth="1"/>
    <col min="1294" max="1294" width="20.140625" style="83" customWidth="1"/>
    <col min="1295" max="1295" width="18.85546875" style="83" customWidth="1"/>
    <col min="1296" max="1546" width="9.140625" style="83"/>
    <col min="1547" max="1547" width="4.42578125" style="83" customWidth="1"/>
    <col min="1548" max="1548" width="33.28515625" style="83" customWidth="1"/>
    <col min="1549" max="1549" width="44.140625" style="83" customWidth="1"/>
    <col min="1550" max="1550" width="20.140625" style="83" customWidth="1"/>
    <col min="1551" max="1551" width="18.85546875" style="83" customWidth="1"/>
    <col min="1552" max="1802" width="9.140625" style="83"/>
    <col min="1803" max="1803" width="4.42578125" style="83" customWidth="1"/>
    <col min="1804" max="1804" width="33.28515625" style="83" customWidth="1"/>
    <col min="1805" max="1805" width="44.140625" style="83" customWidth="1"/>
    <col min="1806" max="1806" width="20.140625" style="83" customWidth="1"/>
    <col min="1807" max="1807" width="18.85546875" style="83" customWidth="1"/>
    <col min="1808" max="2058" width="9.140625" style="83"/>
    <col min="2059" max="2059" width="4.42578125" style="83" customWidth="1"/>
    <col min="2060" max="2060" width="33.28515625" style="83" customWidth="1"/>
    <col min="2061" max="2061" width="44.140625" style="83" customWidth="1"/>
    <col min="2062" max="2062" width="20.140625" style="83" customWidth="1"/>
    <col min="2063" max="2063" width="18.85546875" style="83" customWidth="1"/>
    <col min="2064" max="2314" width="9.140625" style="83"/>
    <col min="2315" max="2315" width="4.42578125" style="83" customWidth="1"/>
    <col min="2316" max="2316" width="33.28515625" style="83" customWidth="1"/>
    <col min="2317" max="2317" width="44.140625" style="83" customWidth="1"/>
    <col min="2318" max="2318" width="20.140625" style="83" customWidth="1"/>
    <col min="2319" max="2319" width="18.85546875" style="83" customWidth="1"/>
    <col min="2320" max="2570" width="9.140625" style="83"/>
    <col min="2571" max="2571" width="4.42578125" style="83" customWidth="1"/>
    <col min="2572" max="2572" width="33.28515625" style="83" customWidth="1"/>
    <col min="2573" max="2573" width="44.140625" style="83" customWidth="1"/>
    <col min="2574" max="2574" width="20.140625" style="83" customWidth="1"/>
    <col min="2575" max="2575" width="18.85546875" style="83" customWidth="1"/>
    <col min="2576" max="2826" width="9.140625" style="83"/>
    <col min="2827" max="2827" width="4.42578125" style="83" customWidth="1"/>
    <col min="2828" max="2828" width="33.28515625" style="83" customWidth="1"/>
    <col min="2829" max="2829" width="44.140625" style="83" customWidth="1"/>
    <col min="2830" max="2830" width="20.140625" style="83" customWidth="1"/>
    <col min="2831" max="2831" width="18.85546875" style="83" customWidth="1"/>
    <col min="2832" max="3082" width="9.140625" style="83"/>
    <col min="3083" max="3083" width="4.42578125" style="83" customWidth="1"/>
    <col min="3084" max="3084" width="33.28515625" style="83" customWidth="1"/>
    <col min="3085" max="3085" width="44.140625" style="83" customWidth="1"/>
    <col min="3086" max="3086" width="20.140625" style="83" customWidth="1"/>
    <col min="3087" max="3087" width="18.85546875" style="83" customWidth="1"/>
    <col min="3088" max="3338" width="9.140625" style="83"/>
    <col min="3339" max="3339" width="4.42578125" style="83" customWidth="1"/>
    <col min="3340" max="3340" width="33.28515625" style="83" customWidth="1"/>
    <col min="3341" max="3341" width="44.140625" style="83" customWidth="1"/>
    <col min="3342" max="3342" width="20.140625" style="83" customWidth="1"/>
    <col min="3343" max="3343" width="18.85546875" style="83" customWidth="1"/>
    <col min="3344" max="3594" width="9.140625" style="83"/>
    <col min="3595" max="3595" width="4.42578125" style="83" customWidth="1"/>
    <col min="3596" max="3596" width="33.28515625" style="83" customWidth="1"/>
    <col min="3597" max="3597" width="44.140625" style="83" customWidth="1"/>
    <col min="3598" max="3598" width="20.140625" style="83" customWidth="1"/>
    <col min="3599" max="3599" width="18.85546875" style="83" customWidth="1"/>
    <col min="3600" max="3850" width="9.140625" style="83"/>
    <col min="3851" max="3851" width="4.42578125" style="83" customWidth="1"/>
    <col min="3852" max="3852" width="33.28515625" style="83" customWidth="1"/>
    <col min="3853" max="3853" width="44.140625" style="83" customWidth="1"/>
    <col min="3854" max="3854" width="20.140625" style="83" customWidth="1"/>
    <col min="3855" max="3855" width="18.85546875" style="83" customWidth="1"/>
    <col min="3856" max="4106" width="9.140625" style="83"/>
    <col min="4107" max="4107" width="4.42578125" style="83" customWidth="1"/>
    <col min="4108" max="4108" width="33.28515625" style="83" customWidth="1"/>
    <col min="4109" max="4109" width="44.140625" style="83" customWidth="1"/>
    <col min="4110" max="4110" width="20.140625" style="83" customWidth="1"/>
    <col min="4111" max="4111" width="18.85546875" style="83" customWidth="1"/>
    <col min="4112" max="4362" width="9.140625" style="83"/>
    <col min="4363" max="4363" width="4.42578125" style="83" customWidth="1"/>
    <col min="4364" max="4364" width="33.28515625" style="83" customWidth="1"/>
    <col min="4365" max="4365" width="44.140625" style="83" customWidth="1"/>
    <col min="4366" max="4366" width="20.140625" style="83" customWidth="1"/>
    <col min="4367" max="4367" width="18.85546875" style="83" customWidth="1"/>
    <col min="4368" max="4618" width="9.140625" style="83"/>
    <col min="4619" max="4619" width="4.42578125" style="83" customWidth="1"/>
    <col min="4620" max="4620" width="33.28515625" style="83" customWidth="1"/>
    <col min="4621" max="4621" width="44.140625" style="83" customWidth="1"/>
    <col min="4622" max="4622" width="20.140625" style="83" customWidth="1"/>
    <col min="4623" max="4623" width="18.85546875" style="83" customWidth="1"/>
    <col min="4624" max="4874" width="9.140625" style="83"/>
    <col min="4875" max="4875" width="4.42578125" style="83" customWidth="1"/>
    <col min="4876" max="4876" width="33.28515625" style="83" customWidth="1"/>
    <col min="4877" max="4877" width="44.140625" style="83" customWidth="1"/>
    <col min="4878" max="4878" width="20.140625" style="83" customWidth="1"/>
    <col min="4879" max="4879" width="18.85546875" style="83" customWidth="1"/>
    <col min="4880" max="5130" width="9.140625" style="83"/>
    <col min="5131" max="5131" width="4.42578125" style="83" customWidth="1"/>
    <col min="5132" max="5132" width="33.28515625" style="83" customWidth="1"/>
    <col min="5133" max="5133" width="44.140625" style="83" customWidth="1"/>
    <col min="5134" max="5134" width="20.140625" style="83" customWidth="1"/>
    <col min="5135" max="5135" width="18.85546875" style="83" customWidth="1"/>
    <col min="5136" max="5386" width="9.140625" style="83"/>
    <col min="5387" max="5387" width="4.42578125" style="83" customWidth="1"/>
    <col min="5388" max="5388" width="33.28515625" style="83" customWidth="1"/>
    <col min="5389" max="5389" width="44.140625" style="83" customWidth="1"/>
    <col min="5390" max="5390" width="20.140625" style="83" customWidth="1"/>
    <col min="5391" max="5391" width="18.85546875" style="83" customWidth="1"/>
    <col min="5392" max="5642" width="9.140625" style="83"/>
    <col min="5643" max="5643" width="4.42578125" style="83" customWidth="1"/>
    <col min="5644" max="5644" width="33.28515625" style="83" customWidth="1"/>
    <col min="5645" max="5645" width="44.140625" style="83" customWidth="1"/>
    <col min="5646" max="5646" width="20.140625" style="83" customWidth="1"/>
    <col min="5647" max="5647" width="18.85546875" style="83" customWidth="1"/>
    <col min="5648" max="5898" width="9.140625" style="83"/>
    <col min="5899" max="5899" width="4.42578125" style="83" customWidth="1"/>
    <col min="5900" max="5900" width="33.28515625" style="83" customWidth="1"/>
    <col min="5901" max="5901" width="44.140625" style="83" customWidth="1"/>
    <col min="5902" max="5902" width="20.140625" style="83" customWidth="1"/>
    <col min="5903" max="5903" width="18.85546875" style="83" customWidth="1"/>
    <col min="5904" max="6154" width="9.140625" style="83"/>
    <col min="6155" max="6155" width="4.42578125" style="83" customWidth="1"/>
    <col min="6156" max="6156" width="33.28515625" style="83" customWidth="1"/>
    <col min="6157" max="6157" width="44.140625" style="83" customWidth="1"/>
    <col min="6158" max="6158" width="20.140625" style="83" customWidth="1"/>
    <col min="6159" max="6159" width="18.85546875" style="83" customWidth="1"/>
    <col min="6160" max="6410" width="9.140625" style="83"/>
    <col min="6411" max="6411" width="4.42578125" style="83" customWidth="1"/>
    <col min="6412" max="6412" width="33.28515625" style="83" customWidth="1"/>
    <col min="6413" max="6413" width="44.140625" style="83" customWidth="1"/>
    <col min="6414" max="6414" width="20.140625" style="83" customWidth="1"/>
    <col min="6415" max="6415" width="18.85546875" style="83" customWidth="1"/>
    <col min="6416" max="6666" width="9.140625" style="83"/>
    <col min="6667" max="6667" width="4.42578125" style="83" customWidth="1"/>
    <col min="6668" max="6668" width="33.28515625" style="83" customWidth="1"/>
    <col min="6669" max="6669" width="44.140625" style="83" customWidth="1"/>
    <col min="6670" max="6670" width="20.140625" style="83" customWidth="1"/>
    <col min="6671" max="6671" width="18.85546875" style="83" customWidth="1"/>
    <col min="6672" max="6922" width="9.140625" style="83"/>
    <col min="6923" max="6923" width="4.42578125" style="83" customWidth="1"/>
    <col min="6924" max="6924" width="33.28515625" style="83" customWidth="1"/>
    <col min="6925" max="6925" width="44.140625" style="83" customWidth="1"/>
    <col min="6926" max="6926" width="20.140625" style="83" customWidth="1"/>
    <col min="6927" max="6927" width="18.85546875" style="83" customWidth="1"/>
    <col min="6928" max="7178" width="9.140625" style="83"/>
    <col min="7179" max="7179" width="4.42578125" style="83" customWidth="1"/>
    <col min="7180" max="7180" width="33.28515625" style="83" customWidth="1"/>
    <col min="7181" max="7181" width="44.140625" style="83" customWidth="1"/>
    <col min="7182" max="7182" width="20.140625" style="83" customWidth="1"/>
    <col min="7183" max="7183" width="18.85546875" style="83" customWidth="1"/>
    <col min="7184" max="7434" width="9.140625" style="83"/>
    <col min="7435" max="7435" width="4.42578125" style="83" customWidth="1"/>
    <col min="7436" max="7436" width="33.28515625" style="83" customWidth="1"/>
    <col min="7437" max="7437" width="44.140625" style="83" customWidth="1"/>
    <col min="7438" max="7438" width="20.140625" style="83" customWidth="1"/>
    <col min="7439" max="7439" width="18.85546875" style="83" customWidth="1"/>
    <col min="7440" max="7690" width="9.140625" style="83"/>
    <col min="7691" max="7691" width="4.42578125" style="83" customWidth="1"/>
    <col min="7692" max="7692" width="33.28515625" style="83" customWidth="1"/>
    <col min="7693" max="7693" width="44.140625" style="83" customWidth="1"/>
    <col min="7694" max="7694" width="20.140625" style="83" customWidth="1"/>
    <col min="7695" max="7695" width="18.85546875" style="83" customWidth="1"/>
    <col min="7696" max="7946" width="9.140625" style="83"/>
    <col min="7947" max="7947" width="4.42578125" style="83" customWidth="1"/>
    <col min="7948" max="7948" width="33.28515625" style="83" customWidth="1"/>
    <col min="7949" max="7949" width="44.140625" style="83" customWidth="1"/>
    <col min="7950" max="7950" width="20.140625" style="83" customWidth="1"/>
    <col min="7951" max="7951" width="18.85546875" style="83" customWidth="1"/>
    <col min="7952" max="8202" width="9.140625" style="83"/>
    <col min="8203" max="8203" width="4.42578125" style="83" customWidth="1"/>
    <col min="8204" max="8204" width="33.28515625" style="83" customWidth="1"/>
    <col min="8205" max="8205" width="44.140625" style="83" customWidth="1"/>
    <col min="8206" max="8206" width="20.140625" style="83" customWidth="1"/>
    <col min="8207" max="8207" width="18.85546875" style="83" customWidth="1"/>
    <col min="8208" max="8458" width="9.140625" style="83"/>
    <col min="8459" max="8459" width="4.42578125" style="83" customWidth="1"/>
    <col min="8460" max="8460" width="33.28515625" style="83" customWidth="1"/>
    <col min="8461" max="8461" width="44.140625" style="83" customWidth="1"/>
    <col min="8462" max="8462" width="20.140625" style="83" customWidth="1"/>
    <col min="8463" max="8463" width="18.85546875" style="83" customWidth="1"/>
    <col min="8464" max="8714" width="9.140625" style="83"/>
    <col min="8715" max="8715" width="4.42578125" style="83" customWidth="1"/>
    <col min="8716" max="8716" width="33.28515625" style="83" customWidth="1"/>
    <col min="8717" max="8717" width="44.140625" style="83" customWidth="1"/>
    <col min="8718" max="8718" width="20.140625" style="83" customWidth="1"/>
    <col min="8719" max="8719" width="18.85546875" style="83" customWidth="1"/>
    <col min="8720" max="8970" width="9.140625" style="83"/>
    <col min="8971" max="8971" width="4.42578125" style="83" customWidth="1"/>
    <col min="8972" max="8972" width="33.28515625" style="83" customWidth="1"/>
    <col min="8973" max="8973" width="44.140625" style="83" customWidth="1"/>
    <col min="8974" max="8974" width="20.140625" style="83" customWidth="1"/>
    <col min="8975" max="8975" width="18.85546875" style="83" customWidth="1"/>
    <col min="8976" max="9226" width="9.140625" style="83"/>
    <col min="9227" max="9227" width="4.42578125" style="83" customWidth="1"/>
    <col min="9228" max="9228" width="33.28515625" style="83" customWidth="1"/>
    <col min="9229" max="9229" width="44.140625" style="83" customWidth="1"/>
    <col min="9230" max="9230" width="20.140625" style="83" customWidth="1"/>
    <col min="9231" max="9231" width="18.85546875" style="83" customWidth="1"/>
    <col min="9232" max="9482" width="9.140625" style="83"/>
    <col min="9483" max="9483" width="4.42578125" style="83" customWidth="1"/>
    <col min="9484" max="9484" width="33.28515625" style="83" customWidth="1"/>
    <col min="9485" max="9485" width="44.140625" style="83" customWidth="1"/>
    <col min="9486" max="9486" width="20.140625" style="83" customWidth="1"/>
    <col min="9487" max="9487" width="18.85546875" style="83" customWidth="1"/>
    <col min="9488" max="9738" width="9.140625" style="83"/>
    <col min="9739" max="9739" width="4.42578125" style="83" customWidth="1"/>
    <col min="9740" max="9740" width="33.28515625" style="83" customWidth="1"/>
    <col min="9741" max="9741" width="44.140625" style="83" customWidth="1"/>
    <col min="9742" max="9742" width="20.140625" style="83" customWidth="1"/>
    <col min="9743" max="9743" width="18.85546875" style="83" customWidth="1"/>
    <col min="9744" max="9994" width="9.140625" style="83"/>
    <col min="9995" max="9995" width="4.42578125" style="83" customWidth="1"/>
    <col min="9996" max="9996" width="33.28515625" style="83" customWidth="1"/>
    <col min="9997" max="9997" width="44.140625" style="83" customWidth="1"/>
    <col min="9998" max="9998" width="20.140625" style="83" customWidth="1"/>
    <col min="9999" max="9999" width="18.85546875" style="83" customWidth="1"/>
    <col min="10000" max="10250" width="9.140625" style="83"/>
    <col min="10251" max="10251" width="4.42578125" style="83" customWidth="1"/>
    <col min="10252" max="10252" width="33.28515625" style="83" customWidth="1"/>
    <col min="10253" max="10253" width="44.140625" style="83" customWidth="1"/>
    <col min="10254" max="10254" width="20.140625" style="83" customWidth="1"/>
    <col min="10255" max="10255" width="18.85546875" style="83" customWidth="1"/>
    <col min="10256" max="10506" width="9.140625" style="83"/>
    <col min="10507" max="10507" width="4.42578125" style="83" customWidth="1"/>
    <col min="10508" max="10508" width="33.28515625" style="83" customWidth="1"/>
    <col min="10509" max="10509" width="44.140625" style="83" customWidth="1"/>
    <col min="10510" max="10510" width="20.140625" style="83" customWidth="1"/>
    <col min="10511" max="10511" width="18.85546875" style="83" customWidth="1"/>
    <col min="10512" max="10762" width="9.140625" style="83"/>
    <col min="10763" max="10763" width="4.42578125" style="83" customWidth="1"/>
    <col min="10764" max="10764" width="33.28515625" style="83" customWidth="1"/>
    <col min="10765" max="10765" width="44.140625" style="83" customWidth="1"/>
    <col min="10766" max="10766" width="20.140625" style="83" customWidth="1"/>
    <col min="10767" max="10767" width="18.85546875" style="83" customWidth="1"/>
    <col min="10768" max="11018" width="9.140625" style="83"/>
    <col min="11019" max="11019" width="4.42578125" style="83" customWidth="1"/>
    <col min="11020" max="11020" width="33.28515625" style="83" customWidth="1"/>
    <col min="11021" max="11021" width="44.140625" style="83" customWidth="1"/>
    <col min="11022" max="11022" width="20.140625" style="83" customWidth="1"/>
    <col min="11023" max="11023" width="18.85546875" style="83" customWidth="1"/>
    <col min="11024" max="11274" width="9.140625" style="83"/>
    <col min="11275" max="11275" width="4.42578125" style="83" customWidth="1"/>
    <col min="11276" max="11276" width="33.28515625" style="83" customWidth="1"/>
    <col min="11277" max="11277" width="44.140625" style="83" customWidth="1"/>
    <col min="11278" max="11278" width="20.140625" style="83" customWidth="1"/>
    <col min="11279" max="11279" width="18.85546875" style="83" customWidth="1"/>
    <col min="11280" max="11530" width="9.140625" style="83"/>
    <col min="11531" max="11531" width="4.42578125" style="83" customWidth="1"/>
    <col min="11532" max="11532" width="33.28515625" style="83" customWidth="1"/>
    <col min="11533" max="11533" width="44.140625" style="83" customWidth="1"/>
    <col min="11534" max="11534" width="20.140625" style="83" customWidth="1"/>
    <col min="11535" max="11535" width="18.85546875" style="83" customWidth="1"/>
    <col min="11536" max="11786" width="9.140625" style="83"/>
    <col min="11787" max="11787" width="4.42578125" style="83" customWidth="1"/>
    <col min="11788" max="11788" width="33.28515625" style="83" customWidth="1"/>
    <col min="11789" max="11789" width="44.140625" style="83" customWidth="1"/>
    <col min="11790" max="11790" width="20.140625" style="83" customWidth="1"/>
    <col min="11791" max="11791" width="18.85546875" style="83" customWidth="1"/>
    <col min="11792" max="12042" width="9.140625" style="83"/>
    <col min="12043" max="12043" width="4.42578125" style="83" customWidth="1"/>
    <col min="12044" max="12044" width="33.28515625" style="83" customWidth="1"/>
    <col min="12045" max="12045" width="44.140625" style="83" customWidth="1"/>
    <col min="12046" max="12046" width="20.140625" style="83" customWidth="1"/>
    <col min="12047" max="12047" width="18.85546875" style="83" customWidth="1"/>
    <col min="12048" max="12298" width="9.140625" style="83"/>
    <col min="12299" max="12299" width="4.42578125" style="83" customWidth="1"/>
    <col min="12300" max="12300" width="33.28515625" style="83" customWidth="1"/>
    <col min="12301" max="12301" width="44.140625" style="83" customWidth="1"/>
    <col min="12302" max="12302" width="20.140625" style="83" customWidth="1"/>
    <col min="12303" max="12303" width="18.85546875" style="83" customWidth="1"/>
    <col min="12304" max="12554" width="9.140625" style="83"/>
    <col min="12555" max="12555" width="4.42578125" style="83" customWidth="1"/>
    <col min="12556" max="12556" width="33.28515625" style="83" customWidth="1"/>
    <col min="12557" max="12557" width="44.140625" style="83" customWidth="1"/>
    <col min="12558" max="12558" width="20.140625" style="83" customWidth="1"/>
    <col min="12559" max="12559" width="18.85546875" style="83" customWidth="1"/>
    <col min="12560" max="12810" width="9.140625" style="83"/>
    <col min="12811" max="12811" width="4.42578125" style="83" customWidth="1"/>
    <col min="12812" max="12812" width="33.28515625" style="83" customWidth="1"/>
    <col min="12813" max="12813" width="44.140625" style="83" customWidth="1"/>
    <col min="12814" max="12814" width="20.140625" style="83" customWidth="1"/>
    <col min="12815" max="12815" width="18.85546875" style="83" customWidth="1"/>
    <col min="12816" max="13066" width="9.140625" style="83"/>
    <col min="13067" max="13067" width="4.42578125" style="83" customWidth="1"/>
    <col min="13068" max="13068" width="33.28515625" style="83" customWidth="1"/>
    <col min="13069" max="13069" width="44.140625" style="83" customWidth="1"/>
    <col min="13070" max="13070" width="20.140625" style="83" customWidth="1"/>
    <col min="13071" max="13071" width="18.85546875" style="83" customWidth="1"/>
    <col min="13072" max="13322" width="9.140625" style="83"/>
    <col min="13323" max="13323" width="4.42578125" style="83" customWidth="1"/>
    <col min="13324" max="13324" width="33.28515625" style="83" customWidth="1"/>
    <col min="13325" max="13325" width="44.140625" style="83" customWidth="1"/>
    <col min="13326" max="13326" width="20.140625" style="83" customWidth="1"/>
    <col min="13327" max="13327" width="18.85546875" style="83" customWidth="1"/>
    <col min="13328" max="13578" width="9.140625" style="83"/>
    <col min="13579" max="13579" width="4.42578125" style="83" customWidth="1"/>
    <col min="13580" max="13580" width="33.28515625" style="83" customWidth="1"/>
    <col min="13581" max="13581" width="44.140625" style="83" customWidth="1"/>
    <col min="13582" max="13582" width="20.140625" style="83" customWidth="1"/>
    <col min="13583" max="13583" width="18.85546875" style="83" customWidth="1"/>
    <col min="13584" max="13834" width="9.140625" style="83"/>
    <col min="13835" max="13835" width="4.42578125" style="83" customWidth="1"/>
    <col min="13836" max="13836" width="33.28515625" style="83" customWidth="1"/>
    <col min="13837" max="13837" width="44.140625" style="83" customWidth="1"/>
    <col min="13838" max="13838" width="20.140625" style="83" customWidth="1"/>
    <col min="13839" max="13839" width="18.85546875" style="83" customWidth="1"/>
    <col min="13840" max="14090" width="9.140625" style="83"/>
    <col min="14091" max="14091" width="4.42578125" style="83" customWidth="1"/>
    <col min="14092" max="14092" width="33.28515625" style="83" customWidth="1"/>
    <col min="14093" max="14093" width="44.140625" style="83" customWidth="1"/>
    <col min="14094" max="14094" width="20.140625" style="83" customWidth="1"/>
    <col min="14095" max="14095" width="18.85546875" style="83" customWidth="1"/>
    <col min="14096" max="14346" width="9.140625" style="83"/>
    <col min="14347" max="14347" width="4.42578125" style="83" customWidth="1"/>
    <col min="14348" max="14348" width="33.28515625" style="83" customWidth="1"/>
    <col min="14349" max="14349" width="44.140625" style="83" customWidth="1"/>
    <col min="14350" max="14350" width="20.140625" style="83" customWidth="1"/>
    <col min="14351" max="14351" width="18.85546875" style="83" customWidth="1"/>
    <col min="14352" max="14602" width="9.140625" style="83"/>
    <col min="14603" max="14603" width="4.42578125" style="83" customWidth="1"/>
    <col min="14604" max="14604" width="33.28515625" style="83" customWidth="1"/>
    <col min="14605" max="14605" width="44.140625" style="83" customWidth="1"/>
    <col min="14606" max="14606" width="20.140625" style="83" customWidth="1"/>
    <col min="14607" max="14607" width="18.85546875" style="83" customWidth="1"/>
    <col min="14608" max="14858" width="9.140625" style="83"/>
    <col min="14859" max="14859" width="4.42578125" style="83" customWidth="1"/>
    <col min="14860" max="14860" width="33.28515625" style="83" customWidth="1"/>
    <col min="14861" max="14861" width="44.140625" style="83" customWidth="1"/>
    <col min="14862" max="14862" width="20.140625" style="83" customWidth="1"/>
    <col min="14863" max="14863" width="18.85546875" style="83" customWidth="1"/>
    <col min="14864" max="15114" width="9.140625" style="83"/>
    <col min="15115" max="15115" width="4.42578125" style="83" customWidth="1"/>
    <col min="15116" max="15116" width="33.28515625" style="83" customWidth="1"/>
    <col min="15117" max="15117" width="44.140625" style="83" customWidth="1"/>
    <col min="15118" max="15118" width="20.140625" style="83" customWidth="1"/>
    <col min="15119" max="15119" width="18.85546875" style="83" customWidth="1"/>
    <col min="15120" max="15370" width="9.140625" style="83"/>
    <col min="15371" max="15371" width="4.42578125" style="83" customWidth="1"/>
    <col min="15372" max="15372" width="33.28515625" style="83" customWidth="1"/>
    <col min="15373" max="15373" width="44.140625" style="83" customWidth="1"/>
    <col min="15374" max="15374" width="20.140625" style="83" customWidth="1"/>
    <col min="15375" max="15375" width="18.85546875" style="83" customWidth="1"/>
    <col min="15376" max="15626" width="9.140625" style="83"/>
    <col min="15627" max="15627" width="4.42578125" style="83" customWidth="1"/>
    <col min="15628" max="15628" width="33.28515625" style="83" customWidth="1"/>
    <col min="15629" max="15629" width="44.140625" style="83" customWidth="1"/>
    <col min="15630" max="15630" width="20.140625" style="83" customWidth="1"/>
    <col min="15631" max="15631" width="18.85546875" style="83" customWidth="1"/>
    <col min="15632" max="15882" width="9.140625" style="83"/>
    <col min="15883" max="15883" width="4.42578125" style="83" customWidth="1"/>
    <col min="15884" max="15884" width="33.28515625" style="83" customWidth="1"/>
    <col min="15885" max="15885" width="44.140625" style="83" customWidth="1"/>
    <col min="15886" max="15886" width="20.140625" style="83" customWidth="1"/>
    <col min="15887" max="15887" width="18.85546875" style="83" customWidth="1"/>
    <col min="15888" max="16138" width="9.140625" style="83"/>
    <col min="16139" max="16139" width="4.42578125" style="83" customWidth="1"/>
    <col min="16140" max="16140" width="33.28515625" style="83" customWidth="1"/>
    <col min="16141" max="16141" width="44.140625" style="83" customWidth="1"/>
    <col min="16142" max="16142" width="20.140625" style="83" customWidth="1"/>
    <col min="16143" max="16143" width="18.85546875" style="83" customWidth="1"/>
    <col min="16144" max="16384" width="9.140625" style="83"/>
  </cols>
  <sheetData>
    <row r="1" spans="1:4" ht="15" customHeight="1" x14ac:dyDescent="0.3">
      <c r="A1" s="136" t="s">
        <v>463</v>
      </c>
      <c r="B1"/>
      <c r="C1"/>
      <c r="D1"/>
    </row>
    <row r="2" spans="1:4" ht="15" customHeight="1" x14ac:dyDescent="0.25">
      <c r="A2" s="9"/>
      <c r="B2"/>
      <c r="C2"/>
      <c r="D2"/>
    </row>
    <row r="3" spans="1:4" ht="15" customHeight="1" x14ac:dyDescent="0.25">
      <c r="A3" s="137" t="s">
        <v>99</v>
      </c>
      <c r="B3"/>
      <c r="C3"/>
      <c r="D3"/>
    </row>
    <row r="4" spans="1:4" ht="15" customHeight="1" x14ac:dyDescent="0.25">
      <c r="A4" s="137" t="s">
        <v>100</v>
      </c>
      <c r="B4"/>
      <c r="C4"/>
      <c r="D4"/>
    </row>
    <row r="5" spans="1:4" ht="15" customHeight="1" x14ac:dyDescent="0.25">
      <c r="A5" s="137" t="s">
        <v>101</v>
      </c>
      <c r="B5"/>
      <c r="C5"/>
      <c r="D5"/>
    </row>
    <row r="6" spans="1:4" ht="15" customHeight="1" x14ac:dyDescent="0.25">
      <c r="A6" s="137" t="s">
        <v>102</v>
      </c>
      <c r="B6"/>
      <c r="C6"/>
      <c r="D6"/>
    </row>
    <row r="7" spans="1:4" ht="15" customHeight="1" x14ac:dyDescent="0.25">
      <c r="A7" s="137" t="s">
        <v>103</v>
      </c>
      <c r="B7"/>
      <c r="C7"/>
      <c r="D7"/>
    </row>
    <row r="8" spans="1:4" ht="15" customHeight="1" x14ac:dyDescent="0.25">
      <c r="A8" s="137" t="s">
        <v>110</v>
      </c>
      <c r="B8"/>
      <c r="C8"/>
      <c r="D8"/>
    </row>
    <row r="9" spans="1:4" ht="15" customHeight="1" x14ac:dyDescent="0.25">
      <c r="A9" s="8"/>
      <c r="B9"/>
      <c r="C9"/>
      <c r="D9"/>
    </row>
    <row r="10" spans="1:4" ht="15" customHeight="1" x14ac:dyDescent="0.25">
      <c r="A10" s="128" t="s">
        <v>125</v>
      </c>
      <c r="B10" s="7"/>
      <c r="C10" s="7"/>
      <c r="D10" s="7"/>
    </row>
    <row r="11" spans="1:4" ht="15" customHeight="1" x14ac:dyDescent="0.25">
      <c r="A11" s="138" t="s">
        <v>19</v>
      </c>
      <c r="B11" s="4"/>
      <c r="C11" s="4"/>
      <c r="D11"/>
    </row>
    <row r="12" spans="1:4" ht="15" customHeight="1" x14ac:dyDescent="0.25">
      <c r="A12" s="156" t="s">
        <v>39</v>
      </c>
      <c r="B12" s="4"/>
      <c r="C12" s="4"/>
      <c r="D12"/>
    </row>
    <row r="13" spans="1:4" ht="15" customHeight="1" x14ac:dyDescent="0.25">
      <c r="A13" s="156" t="s">
        <v>124</v>
      </c>
      <c r="B13" s="4"/>
      <c r="C13" s="4"/>
      <c r="D13"/>
    </row>
    <row r="14" spans="1:4" ht="15" customHeight="1" x14ac:dyDescent="0.25">
      <c r="A14" s="156" t="s">
        <v>119</v>
      </c>
      <c r="B14" s="4"/>
      <c r="C14" s="4"/>
      <c r="D14"/>
    </row>
    <row r="15" spans="1:4" ht="15" customHeight="1" x14ac:dyDescent="0.25">
      <c r="A15" s="139"/>
      <c r="B15" s="4"/>
      <c r="C15" s="4"/>
      <c r="D15"/>
    </row>
    <row r="16" spans="1:4" ht="15" customHeight="1" x14ac:dyDescent="0.25">
      <c r="A16" s="139"/>
      <c r="B16" s="4"/>
      <c r="C16" s="4"/>
      <c r="D16"/>
    </row>
    <row r="17" spans="1:4" ht="15" customHeight="1" x14ac:dyDescent="0.25">
      <c r="A17" s="140" t="s">
        <v>20</v>
      </c>
      <c r="B17" s="4"/>
      <c r="C17" s="4"/>
      <c r="D17"/>
    </row>
    <row r="18" spans="1:4" ht="15" customHeight="1" x14ac:dyDescent="0.25">
      <c r="A18" s="137" t="s">
        <v>40</v>
      </c>
      <c r="B18" s="4"/>
      <c r="C18" s="4"/>
      <c r="D18"/>
    </row>
    <row r="19" spans="1:4" ht="15" customHeight="1" x14ac:dyDescent="0.25">
      <c r="A19" s="137" t="s">
        <v>41</v>
      </c>
      <c r="B19" s="4"/>
      <c r="C19" s="4"/>
      <c r="D19"/>
    </row>
    <row r="20" spans="1:4" ht="15" customHeight="1" x14ac:dyDescent="0.25">
      <c r="A20" s="137" t="s">
        <v>166</v>
      </c>
      <c r="B20" s="4"/>
      <c r="C20" s="4"/>
      <c r="D20"/>
    </row>
    <row r="21" spans="1:4" ht="15" customHeight="1" x14ac:dyDescent="0.25">
      <c r="A21" s="137" t="s">
        <v>167</v>
      </c>
      <c r="B21" s="4"/>
      <c r="C21" s="4"/>
      <c r="D21"/>
    </row>
    <row r="22" spans="1:4" ht="15" customHeight="1" x14ac:dyDescent="0.25">
      <c r="A22" s="137" t="s">
        <v>168</v>
      </c>
      <c r="B22" s="4"/>
      <c r="C22" s="4"/>
      <c r="D22"/>
    </row>
    <row r="23" spans="1:4" ht="15" customHeight="1" x14ac:dyDescent="0.25">
      <c r="A23" s="137" t="s">
        <v>169</v>
      </c>
      <c r="B23" s="4"/>
      <c r="C23" s="4"/>
      <c r="D23"/>
    </row>
    <row r="24" spans="1:4" ht="15" customHeight="1" x14ac:dyDescent="0.25">
      <c r="A24" s="141"/>
      <c r="B24" s="4"/>
      <c r="C24" s="4"/>
      <c r="D24"/>
    </row>
    <row r="25" spans="1:4" ht="15" customHeight="1" x14ac:dyDescent="0.25">
      <c r="A25" s="142"/>
      <c r="B25" s="4"/>
      <c r="C25" s="4"/>
      <c r="D25"/>
    </row>
    <row r="26" spans="1:4" ht="15" customHeight="1" x14ac:dyDescent="0.25">
      <c r="A26" s="143" t="s">
        <v>21</v>
      </c>
      <c r="B26" s="4"/>
      <c r="C26" s="4"/>
      <c r="D26"/>
    </row>
    <row r="27" spans="1:4" ht="15" customHeight="1" x14ac:dyDescent="0.25">
      <c r="A27" s="145" t="s">
        <v>42</v>
      </c>
      <c r="B27" s="4"/>
      <c r="C27" s="4"/>
      <c r="D27"/>
    </row>
    <row r="28" spans="1:4" ht="15" customHeight="1" x14ac:dyDescent="0.25">
      <c r="A28" s="145" t="s">
        <v>134</v>
      </c>
      <c r="B28" s="4"/>
      <c r="C28" s="4"/>
      <c r="D28"/>
    </row>
    <row r="29" spans="1:4" ht="15" customHeight="1" x14ac:dyDescent="0.25">
      <c r="A29" s="145" t="s">
        <v>135</v>
      </c>
      <c r="B29" s="4"/>
      <c r="C29" s="4"/>
      <c r="D29"/>
    </row>
    <row r="30" spans="1:4" ht="15" customHeight="1" x14ac:dyDescent="0.25">
      <c r="A30" s="144"/>
      <c r="B30" s="4"/>
      <c r="C30" s="4"/>
      <c r="D30"/>
    </row>
    <row r="31" spans="1:4" ht="15" customHeight="1" x14ac:dyDescent="0.25">
      <c r="A31" s="144"/>
      <c r="B31" s="4"/>
      <c r="C31" s="4"/>
      <c r="D31"/>
    </row>
    <row r="32" spans="1:4" ht="15" customHeight="1" x14ac:dyDescent="0.25">
      <c r="A32" s="140" t="s">
        <v>22</v>
      </c>
      <c r="B32" s="4"/>
      <c r="C32" s="4"/>
      <c r="D32"/>
    </row>
    <row r="33" spans="1:4" ht="15" customHeight="1" x14ac:dyDescent="0.25">
      <c r="A33" s="137" t="s">
        <v>43</v>
      </c>
      <c r="B33" s="4"/>
      <c r="C33" s="4"/>
      <c r="D33"/>
    </row>
    <row r="34" spans="1:4" ht="15" customHeight="1" x14ac:dyDescent="0.25">
      <c r="A34" s="137" t="s">
        <v>44</v>
      </c>
      <c r="B34" s="4"/>
      <c r="C34" s="4"/>
      <c r="D34"/>
    </row>
    <row r="35" spans="1:4" ht="15" customHeight="1" x14ac:dyDescent="0.25">
      <c r="A35" s="141"/>
      <c r="B35" s="4"/>
      <c r="C35" s="4"/>
      <c r="D35"/>
    </row>
    <row r="36" spans="1:4" ht="15" customHeight="1" x14ac:dyDescent="0.25">
      <c r="A36" s="141"/>
      <c r="B36" s="4"/>
      <c r="C36" s="4"/>
      <c r="D36"/>
    </row>
    <row r="37" spans="1:4" ht="15" customHeight="1" x14ac:dyDescent="0.25">
      <c r="A37" s="145" t="s">
        <v>24</v>
      </c>
      <c r="B37" s="4"/>
      <c r="C37" s="4"/>
      <c r="D37"/>
    </row>
    <row r="38" spans="1:4" ht="15" customHeight="1" x14ac:dyDescent="0.25">
      <c r="A38" s="145" t="s">
        <v>45</v>
      </c>
      <c r="B38" s="4"/>
      <c r="C38" s="4"/>
      <c r="D38"/>
    </row>
    <row r="39" spans="1:4" ht="15" customHeight="1" x14ac:dyDescent="0.25">
      <c r="A39" s="145" t="s">
        <v>46</v>
      </c>
      <c r="B39" s="4"/>
      <c r="C39" s="4"/>
      <c r="D39"/>
    </row>
    <row r="40" spans="1:4" ht="15" customHeight="1" x14ac:dyDescent="0.25">
      <c r="A40" s="145" t="s">
        <v>47</v>
      </c>
      <c r="B40" s="4"/>
      <c r="C40" s="4"/>
      <c r="D40"/>
    </row>
    <row r="41" spans="1:4" ht="15" customHeight="1" x14ac:dyDescent="0.25">
      <c r="A41" s="145" t="s">
        <v>48</v>
      </c>
      <c r="B41" s="4"/>
      <c r="C41" s="4"/>
      <c r="D41"/>
    </row>
    <row r="42" spans="1:4" ht="15" customHeight="1" x14ac:dyDescent="0.25">
      <c r="A42" s="141"/>
      <c r="B42" s="4"/>
      <c r="C42" s="4"/>
      <c r="D42"/>
    </row>
    <row r="43" spans="1:4" ht="15" customHeight="1" x14ac:dyDescent="0.25">
      <c r="A43" s="143" t="s">
        <v>54</v>
      </c>
      <c r="B43" s="4"/>
      <c r="C43" s="4"/>
      <c r="D43"/>
    </row>
    <row r="44" spans="1:4" ht="15" customHeight="1" x14ac:dyDescent="0.25">
      <c r="A44" s="157" t="s">
        <v>126</v>
      </c>
      <c r="B44" s="4"/>
      <c r="C44" s="4"/>
      <c r="D44"/>
    </row>
    <row r="45" spans="1:4" ht="15" customHeight="1" x14ac:dyDescent="0.25">
      <c r="A45" s="157" t="s">
        <v>127</v>
      </c>
      <c r="B45" s="4"/>
      <c r="C45" s="4"/>
      <c r="D45"/>
    </row>
    <row r="46" spans="1:4" ht="15" customHeight="1" x14ac:dyDescent="0.25">
      <c r="A46" s="157" t="s">
        <v>128</v>
      </c>
      <c r="B46" s="4"/>
      <c r="C46" s="4"/>
      <c r="D46"/>
    </row>
    <row r="47" spans="1:4" ht="15" customHeight="1" x14ac:dyDescent="0.25">
      <c r="A47" s="157" t="s">
        <v>129</v>
      </c>
      <c r="B47" s="4"/>
      <c r="C47" s="4"/>
      <c r="D47"/>
    </row>
    <row r="48" spans="1:4" ht="15" customHeight="1" x14ac:dyDescent="0.25">
      <c r="A48" s="157" t="s">
        <v>130</v>
      </c>
      <c r="B48" s="4"/>
      <c r="C48" s="4"/>
      <c r="D48"/>
    </row>
    <row r="49" spans="1:4" ht="15" customHeight="1" x14ac:dyDescent="0.25">
      <c r="A49" s="157" t="s">
        <v>132</v>
      </c>
      <c r="B49" s="4"/>
      <c r="C49" s="4"/>
      <c r="D49"/>
    </row>
    <row r="50" spans="1:4" ht="15" customHeight="1" x14ac:dyDescent="0.25">
      <c r="A50" s="157" t="s">
        <v>131</v>
      </c>
      <c r="B50" s="4"/>
      <c r="C50" s="4"/>
      <c r="D50"/>
    </row>
    <row r="51" spans="1:4" ht="15" customHeight="1" x14ac:dyDescent="0.25">
      <c r="A51" s="157" t="s">
        <v>133</v>
      </c>
      <c r="B51" s="4"/>
      <c r="C51" s="4"/>
      <c r="D51"/>
    </row>
    <row r="52" spans="1:4" ht="15" customHeight="1" x14ac:dyDescent="0.25">
      <c r="A52" s="147"/>
      <c r="B52" s="4"/>
      <c r="C52" s="4"/>
      <c r="D52"/>
    </row>
    <row r="53" spans="1:4" ht="15" customHeight="1" x14ac:dyDescent="0.25">
      <c r="A53" s="141"/>
      <c r="B53" s="4"/>
      <c r="C53" s="4"/>
      <c r="D53"/>
    </row>
    <row r="54" spans="1:4" ht="15" customHeight="1" x14ac:dyDescent="0.25">
      <c r="A54" s="143" t="s">
        <v>27</v>
      </c>
      <c r="B54" s="4"/>
      <c r="C54" s="4"/>
      <c r="D54"/>
    </row>
    <row r="55" spans="1:4" ht="15" customHeight="1" x14ac:dyDescent="0.25">
      <c r="A55" s="157" t="s">
        <v>95</v>
      </c>
      <c r="B55" s="4"/>
      <c r="C55" s="4"/>
      <c r="D55"/>
    </row>
    <row r="56" spans="1:4" ht="15" customHeight="1" x14ac:dyDescent="0.25">
      <c r="A56" s="157" t="s">
        <v>96</v>
      </c>
      <c r="B56" s="4"/>
      <c r="C56" s="4"/>
      <c r="D56"/>
    </row>
    <row r="57" spans="1:4" ht="15" customHeight="1" x14ac:dyDescent="0.25">
      <c r="A57" s="157" t="s">
        <v>97</v>
      </c>
      <c r="B57" s="4"/>
      <c r="C57" s="4"/>
      <c r="D57"/>
    </row>
    <row r="58" spans="1:4" ht="15" customHeight="1" x14ac:dyDescent="0.25">
      <c r="A58" s="157" t="s">
        <v>98</v>
      </c>
      <c r="B58" s="4"/>
      <c r="C58" s="4"/>
      <c r="D58"/>
    </row>
    <row r="59" spans="1:4" ht="15" customHeight="1" x14ac:dyDescent="0.25">
      <c r="A59" s="147"/>
      <c r="B59" s="4"/>
      <c r="C59" s="4"/>
      <c r="D59"/>
    </row>
    <row r="60" spans="1:4" ht="15" customHeight="1" x14ac:dyDescent="0.25">
      <c r="A60" s="141"/>
      <c r="B60" s="4"/>
      <c r="C60" s="4"/>
      <c r="D60"/>
    </row>
    <row r="61" spans="1:4" ht="15" customHeight="1" x14ac:dyDescent="0.25">
      <c r="A61" s="143" t="s">
        <v>31</v>
      </c>
      <c r="B61" s="4"/>
      <c r="C61" s="4"/>
      <c r="D61"/>
    </row>
    <row r="62" spans="1:4" ht="15" customHeight="1" x14ac:dyDescent="0.25">
      <c r="A62" s="157" t="s">
        <v>136</v>
      </c>
      <c r="B62" s="4"/>
      <c r="C62" s="4"/>
      <c r="D62"/>
    </row>
    <row r="63" spans="1:4" ht="15" customHeight="1" x14ac:dyDescent="0.25">
      <c r="A63" s="157" t="s">
        <v>137</v>
      </c>
      <c r="B63" s="4"/>
      <c r="C63" s="4"/>
      <c r="D63"/>
    </row>
    <row r="64" spans="1:4" ht="15" customHeight="1" x14ac:dyDescent="0.25">
      <c r="A64" s="157" t="s">
        <v>58</v>
      </c>
      <c r="B64" s="4"/>
      <c r="C64" s="4"/>
      <c r="D64"/>
    </row>
    <row r="65" spans="1:4" ht="15" customHeight="1" x14ac:dyDescent="0.25">
      <c r="A65" s="157" t="s">
        <v>59</v>
      </c>
      <c r="B65" s="4"/>
      <c r="C65" s="4"/>
      <c r="D65"/>
    </row>
    <row r="66" spans="1:4" ht="15" customHeight="1" x14ac:dyDescent="0.25">
      <c r="A66" s="147"/>
      <c r="B66" s="4"/>
      <c r="C66" s="4"/>
      <c r="D66"/>
    </row>
    <row r="67" spans="1:4" ht="15" customHeight="1" x14ac:dyDescent="0.25">
      <c r="A67" s="147"/>
      <c r="B67" s="4"/>
      <c r="C67" s="4"/>
      <c r="D67"/>
    </row>
    <row r="68" spans="1:4" ht="41.25" customHeight="1" x14ac:dyDescent="0.3">
      <c r="A68" s="158" t="s">
        <v>138</v>
      </c>
      <c r="B68" s="7"/>
      <c r="C68" s="7"/>
      <c r="D68" s="7"/>
    </row>
    <row r="69" spans="1:4" ht="15" customHeight="1" x14ac:dyDescent="0.25">
      <c r="A69" s="143" t="s">
        <v>23</v>
      </c>
      <c r="B69" s="4"/>
      <c r="C69" s="4"/>
      <c r="D69"/>
    </row>
    <row r="70" spans="1:4" ht="15" customHeight="1" x14ac:dyDescent="0.25">
      <c r="A70" s="159" t="s">
        <v>139</v>
      </c>
      <c r="B70" s="4"/>
      <c r="C70" s="4"/>
      <c r="D70"/>
    </row>
    <row r="71" spans="1:4" ht="15" customHeight="1" x14ac:dyDescent="0.25">
      <c r="A71" s="159" t="s">
        <v>140</v>
      </c>
      <c r="B71" s="4"/>
      <c r="C71" s="4"/>
      <c r="D71"/>
    </row>
    <row r="72" spans="1:4" ht="15" customHeight="1" x14ac:dyDescent="0.25">
      <c r="A72" s="159" t="s">
        <v>141</v>
      </c>
      <c r="B72" s="4"/>
      <c r="C72" s="4"/>
      <c r="D72"/>
    </row>
    <row r="73" spans="1:4" ht="15" customHeight="1" x14ac:dyDescent="0.25">
      <c r="A73" s="148"/>
      <c r="B73" s="4"/>
      <c r="C73" s="4"/>
      <c r="D73"/>
    </row>
    <row r="74" spans="1:4" ht="15" customHeight="1" x14ac:dyDescent="0.25">
      <c r="A74" s="149"/>
      <c r="B74" s="4"/>
      <c r="C74" s="4"/>
      <c r="D74"/>
    </row>
    <row r="75" spans="1:4" ht="15" customHeight="1" x14ac:dyDescent="0.25">
      <c r="A75" s="143" t="s">
        <v>25</v>
      </c>
      <c r="B75" s="4"/>
      <c r="C75" s="4"/>
      <c r="D75"/>
    </row>
    <row r="76" spans="1:4" ht="15" customHeight="1" x14ac:dyDescent="0.25">
      <c r="A76" s="145" t="s">
        <v>142</v>
      </c>
      <c r="B76" s="4"/>
      <c r="C76" s="4"/>
      <c r="D76"/>
    </row>
    <row r="77" spans="1:4" ht="15" customHeight="1" x14ac:dyDescent="0.25">
      <c r="A77" s="145" t="s">
        <v>49</v>
      </c>
      <c r="B77" s="4"/>
      <c r="C77" s="4"/>
      <c r="D77"/>
    </row>
    <row r="78" spans="1:4" ht="15" customHeight="1" x14ac:dyDescent="0.25">
      <c r="A78" s="145" t="s">
        <v>50</v>
      </c>
      <c r="B78" s="4"/>
      <c r="C78" s="4"/>
      <c r="D78"/>
    </row>
    <row r="79" spans="1:4" ht="15" customHeight="1" x14ac:dyDescent="0.25">
      <c r="A79" s="145" t="s">
        <v>51</v>
      </c>
      <c r="B79" s="4"/>
      <c r="C79" s="4"/>
      <c r="D79"/>
    </row>
    <row r="80" spans="1:4" ht="15" customHeight="1" x14ac:dyDescent="0.25">
      <c r="A80" s="144"/>
      <c r="B80" s="4"/>
      <c r="C80" s="4"/>
      <c r="D80"/>
    </row>
    <row r="81" spans="1:4" ht="15" customHeight="1" x14ac:dyDescent="0.25">
      <c r="A81" s="142"/>
      <c r="B81" s="4"/>
      <c r="C81" s="4"/>
      <c r="D81"/>
    </row>
    <row r="82" spans="1:4" ht="15" customHeight="1" x14ac:dyDescent="0.25">
      <c r="A82" s="143" t="s">
        <v>26</v>
      </c>
      <c r="B82" s="4"/>
      <c r="C82" s="4"/>
      <c r="D82"/>
    </row>
    <row r="83" spans="1:4" ht="15" customHeight="1" x14ac:dyDescent="0.25">
      <c r="A83" s="157" t="s">
        <v>52</v>
      </c>
      <c r="B83" s="4"/>
      <c r="C83" s="4"/>
      <c r="D83"/>
    </row>
    <row r="84" spans="1:4" ht="15" customHeight="1" x14ac:dyDescent="0.25">
      <c r="A84" s="157" t="s">
        <v>53</v>
      </c>
      <c r="B84" s="4"/>
      <c r="C84" s="4"/>
      <c r="D84"/>
    </row>
    <row r="85" spans="1:4" ht="15" customHeight="1" x14ac:dyDescent="0.25">
      <c r="A85" s="157" t="s">
        <v>143</v>
      </c>
      <c r="B85" s="4"/>
      <c r="C85" s="4"/>
      <c r="D85"/>
    </row>
    <row r="86" spans="1:4" ht="15" customHeight="1" x14ac:dyDescent="0.25">
      <c r="A86" s="157" t="s">
        <v>144</v>
      </c>
      <c r="B86" s="4"/>
      <c r="C86" s="4"/>
      <c r="D86"/>
    </row>
    <row r="87" spans="1:4" ht="15" customHeight="1" x14ac:dyDescent="0.25">
      <c r="A87" s="149"/>
      <c r="B87" s="4"/>
      <c r="C87" s="4"/>
      <c r="D87"/>
    </row>
    <row r="88" spans="1:4" ht="15" customHeight="1" x14ac:dyDescent="0.25">
      <c r="A88" s="149"/>
      <c r="B88" s="4"/>
      <c r="C88" s="4"/>
      <c r="D88"/>
    </row>
    <row r="89" spans="1:4" ht="15" customHeight="1" x14ac:dyDescent="0.25">
      <c r="A89" s="143" t="s">
        <v>28</v>
      </c>
      <c r="B89" s="4"/>
      <c r="C89" s="4"/>
      <c r="D89"/>
    </row>
    <row r="90" spans="1:4" ht="15" customHeight="1" x14ac:dyDescent="0.25">
      <c r="A90" s="160" t="s">
        <v>162</v>
      </c>
      <c r="B90" s="4"/>
      <c r="C90" s="4"/>
      <c r="D90"/>
    </row>
    <row r="91" spans="1:4" ht="15" customHeight="1" x14ac:dyDescent="0.25">
      <c r="A91" s="160" t="s">
        <v>161</v>
      </c>
      <c r="B91" s="4"/>
      <c r="C91" s="4"/>
      <c r="D91"/>
    </row>
    <row r="92" spans="1:4" ht="15" customHeight="1" x14ac:dyDescent="0.25">
      <c r="A92" s="160" t="s">
        <v>145</v>
      </c>
      <c r="B92" s="4"/>
      <c r="C92" s="4"/>
      <c r="D92"/>
    </row>
    <row r="93" spans="1:4" ht="15" customHeight="1" x14ac:dyDescent="0.25">
      <c r="A93" s="160" t="s">
        <v>55</v>
      </c>
      <c r="B93" s="4"/>
      <c r="C93" s="4"/>
      <c r="D93"/>
    </row>
    <row r="94" spans="1:4" ht="15" customHeight="1" x14ac:dyDescent="0.25">
      <c r="A94" s="149"/>
      <c r="B94" s="4"/>
      <c r="C94" s="4"/>
      <c r="D94"/>
    </row>
    <row r="95" spans="1:4" ht="15" customHeight="1" x14ac:dyDescent="0.25">
      <c r="A95" s="143" t="s">
        <v>29</v>
      </c>
      <c r="B95" s="4"/>
      <c r="C95" s="4"/>
      <c r="D95"/>
    </row>
    <row r="96" spans="1:4" ht="15" customHeight="1" x14ac:dyDescent="0.25">
      <c r="A96" s="160" t="s">
        <v>146</v>
      </c>
      <c r="B96" s="4"/>
      <c r="C96" s="4"/>
      <c r="D96"/>
    </row>
    <row r="97" spans="1:4" ht="15" customHeight="1" x14ac:dyDescent="0.25">
      <c r="A97" s="160" t="s">
        <v>163</v>
      </c>
      <c r="B97" s="4"/>
      <c r="C97" s="4"/>
      <c r="D97"/>
    </row>
    <row r="98" spans="1:4" ht="15" customHeight="1" x14ac:dyDescent="0.25">
      <c r="A98" s="160" t="s">
        <v>164</v>
      </c>
      <c r="B98" s="4"/>
      <c r="C98" s="4"/>
      <c r="D98"/>
    </row>
    <row r="99" spans="1:4" ht="15" customHeight="1" x14ac:dyDescent="0.25">
      <c r="A99" s="161"/>
      <c r="B99" s="4"/>
      <c r="C99" s="4"/>
      <c r="D99"/>
    </row>
    <row r="100" spans="1:4" ht="15" customHeight="1" x14ac:dyDescent="0.25">
      <c r="A100" s="149"/>
      <c r="B100" s="4"/>
      <c r="C100" s="4"/>
      <c r="D100"/>
    </row>
    <row r="101" spans="1:4" ht="15" customHeight="1" x14ac:dyDescent="0.25">
      <c r="A101" s="143" t="s">
        <v>30</v>
      </c>
      <c r="B101" s="4"/>
      <c r="C101" s="4"/>
      <c r="D101"/>
    </row>
    <row r="102" spans="1:4" ht="15" customHeight="1" x14ac:dyDescent="0.25">
      <c r="A102" s="157" t="s">
        <v>147</v>
      </c>
      <c r="B102" s="4"/>
      <c r="C102" s="4"/>
      <c r="D102"/>
    </row>
    <row r="103" spans="1:4" ht="15" customHeight="1" x14ac:dyDescent="0.25">
      <c r="A103" s="157" t="s">
        <v>148</v>
      </c>
      <c r="B103" s="4"/>
      <c r="C103" s="4"/>
      <c r="D103"/>
    </row>
    <row r="104" spans="1:4" ht="15" customHeight="1" x14ac:dyDescent="0.25">
      <c r="A104" s="157" t="s">
        <v>56</v>
      </c>
      <c r="B104" s="4"/>
      <c r="C104" s="4"/>
      <c r="D104"/>
    </row>
    <row r="105" spans="1:4" ht="15" customHeight="1" x14ac:dyDescent="0.25">
      <c r="A105" s="157" t="s">
        <v>57</v>
      </c>
      <c r="B105" s="4"/>
      <c r="C105" s="4"/>
      <c r="D105"/>
    </row>
    <row r="106" spans="1:4" ht="15" customHeight="1" x14ac:dyDescent="0.25">
      <c r="A106" s="147"/>
      <c r="B106" s="4"/>
      <c r="C106" s="4"/>
      <c r="D106"/>
    </row>
    <row r="107" spans="1:4" ht="15" customHeight="1" x14ac:dyDescent="0.25">
      <c r="A107" s="149"/>
      <c r="B107" s="4"/>
      <c r="C107" s="4"/>
      <c r="D107"/>
    </row>
    <row r="108" spans="1:4" ht="15" customHeight="1" x14ac:dyDescent="0.25">
      <c r="A108" s="143" t="s">
        <v>32</v>
      </c>
      <c r="B108" s="4"/>
      <c r="C108" s="4"/>
      <c r="D108"/>
    </row>
    <row r="109" spans="1:4" ht="15" customHeight="1" x14ac:dyDescent="0.25">
      <c r="A109" s="146" t="s">
        <v>60</v>
      </c>
      <c r="B109" s="4"/>
      <c r="C109" s="4"/>
      <c r="D109"/>
    </row>
    <row r="110" spans="1:4" ht="15" customHeight="1" x14ac:dyDescent="0.25">
      <c r="A110" s="146" t="s">
        <v>61</v>
      </c>
      <c r="B110" s="4"/>
      <c r="C110" s="4"/>
      <c r="D110"/>
    </row>
    <row r="111" spans="1:4" ht="15" customHeight="1" x14ac:dyDescent="0.25">
      <c r="A111" s="146" t="s">
        <v>62</v>
      </c>
      <c r="B111" s="4"/>
      <c r="C111" s="4"/>
      <c r="D111"/>
    </row>
    <row r="112" spans="1:4" ht="15" customHeight="1" x14ac:dyDescent="0.25">
      <c r="A112" s="146" t="s">
        <v>63</v>
      </c>
      <c r="B112" s="4"/>
      <c r="C112" s="4"/>
      <c r="D112"/>
    </row>
    <row r="113" spans="1:4" ht="15" customHeight="1" x14ac:dyDescent="0.25">
      <c r="A113" s="146" t="s">
        <v>64</v>
      </c>
      <c r="B113" s="4"/>
      <c r="C113" s="4"/>
      <c r="D113"/>
    </row>
    <row r="114" spans="1:4" ht="15" customHeight="1" x14ac:dyDescent="0.25">
      <c r="A114" s="147"/>
      <c r="B114" s="4"/>
      <c r="C114" s="4"/>
      <c r="D114"/>
    </row>
    <row r="115" spans="1:4" ht="15" customHeight="1" x14ac:dyDescent="0.25">
      <c r="A115" s="147"/>
      <c r="B115" s="4"/>
      <c r="C115" s="4"/>
      <c r="D115"/>
    </row>
    <row r="116" spans="1:4" ht="15" customHeight="1" x14ac:dyDescent="0.25">
      <c r="A116" s="162" t="s">
        <v>38</v>
      </c>
      <c r="B116" s="7"/>
      <c r="C116" s="7"/>
      <c r="D116" s="7"/>
    </row>
    <row r="117" spans="1:4" ht="15" customHeight="1" x14ac:dyDescent="0.25">
      <c r="A117" s="150" t="s">
        <v>33</v>
      </c>
      <c r="B117" s="4"/>
      <c r="C117" s="4"/>
      <c r="D117"/>
    </row>
    <row r="118" spans="1:4" ht="15" customHeight="1" x14ac:dyDescent="0.25">
      <c r="A118" s="163" t="s">
        <v>65</v>
      </c>
      <c r="B118" s="4"/>
      <c r="C118" s="4"/>
      <c r="D118"/>
    </row>
    <row r="119" spans="1:4" ht="15" customHeight="1" x14ac:dyDescent="0.25">
      <c r="A119" s="163" t="s">
        <v>67</v>
      </c>
      <c r="B119" s="4"/>
      <c r="C119" s="4"/>
      <c r="D119"/>
    </row>
    <row r="120" spans="1:4" ht="15" customHeight="1" x14ac:dyDescent="0.25">
      <c r="A120" s="164"/>
      <c r="B120" s="4"/>
      <c r="C120" s="4"/>
      <c r="D120"/>
    </row>
    <row r="121" spans="1:4" ht="15" customHeight="1" x14ac:dyDescent="0.25">
      <c r="A121" s="150" t="s">
        <v>34</v>
      </c>
      <c r="B121" s="4"/>
      <c r="C121" s="4"/>
      <c r="D121"/>
    </row>
    <row r="122" spans="1:4" ht="15" customHeight="1" x14ac:dyDescent="0.25">
      <c r="A122" s="163" t="s">
        <v>65</v>
      </c>
      <c r="B122" s="4"/>
      <c r="C122" s="4"/>
      <c r="D122"/>
    </row>
    <row r="123" spans="1:4" ht="15" customHeight="1" x14ac:dyDescent="0.25">
      <c r="A123" s="163" t="s">
        <v>165</v>
      </c>
      <c r="B123" s="4"/>
      <c r="C123" s="4"/>
      <c r="D123"/>
    </row>
    <row r="124" spans="1:4" ht="15" customHeight="1" x14ac:dyDescent="0.25">
      <c r="A124" s="164"/>
      <c r="B124" s="4"/>
      <c r="C124" s="4"/>
      <c r="D124"/>
    </row>
    <row r="125" spans="1:4" ht="15" customHeight="1" x14ac:dyDescent="0.25">
      <c r="A125" s="165"/>
      <c r="B125" s="4"/>
      <c r="C125" s="4"/>
      <c r="D125"/>
    </row>
    <row r="126" spans="1:4" ht="15" customHeight="1" x14ac:dyDescent="0.25">
      <c r="A126" s="151" t="s">
        <v>35</v>
      </c>
      <c r="B126" s="4"/>
      <c r="C126" s="4"/>
      <c r="D126"/>
    </row>
    <row r="127" spans="1:4" ht="15" customHeight="1" x14ac:dyDescent="0.25">
      <c r="A127" s="163" t="s">
        <v>66</v>
      </c>
      <c r="B127" s="4"/>
      <c r="C127" s="4"/>
      <c r="D127"/>
    </row>
    <row r="128" spans="1:4" ht="15" customHeight="1" x14ac:dyDescent="0.25">
      <c r="A128" s="163" t="s">
        <v>68</v>
      </c>
      <c r="B128" s="4"/>
      <c r="C128" s="4"/>
      <c r="D128"/>
    </row>
    <row r="129" spans="1:4" ht="15" customHeight="1" x14ac:dyDescent="0.25">
      <c r="A129" s="163" t="s">
        <v>69</v>
      </c>
      <c r="B129" s="4"/>
      <c r="C129" s="4"/>
      <c r="D129"/>
    </row>
    <row r="130" spans="1:4" ht="15" customHeight="1" x14ac:dyDescent="0.25">
      <c r="A130" s="164"/>
      <c r="B130" s="4"/>
      <c r="C130" s="4"/>
      <c r="D130"/>
    </row>
    <row r="131" spans="1:4" ht="15" customHeight="1" x14ac:dyDescent="0.25">
      <c r="A131" s="164"/>
      <c r="B131" s="4"/>
      <c r="C131" s="4"/>
      <c r="D131"/>
    </row>
    <row r="132" spans="1:4" ht="15" customHeight="1" x14ac:dyDescent="0.25">
      <c r="A132" s="138" t="s">
        <v>36</v>
      </c>
      <c r="B132" s="4"/>
      <c r="C132" s="4"/>
      <c r="D132"/>
    </row>
    <row r="133" spans="1:4" ht="15" customHeight="1" x14ac:dyDescent="0.25">
      <c r="A133" s="166" t="s">
        <v>70</v>
      </c>
      <c r="B133" s="4"/>
      <c r="C133" s="4"/>
      <c r="D133"/>
    </row>
    <row r="134" spans="1:4" ht="15" customHeight="1" x14ac:dyDescent="0.25">
      <c r="A134" s="166" t="s">
        <v>71</v>
      </c>
      <c r="B134" s="4"/>
      <c r="C134" s="4"/>
      <c r="D134"/>
    </row>
    <row r="135" spans="1:4" ht="15" customHeight="1" x14ac:dyDescent="0.25">
      <c r="A135" s="152"/>
      <c r="B135" s="4"/>
      <c r="C135" s="4"/>
      <c r="D135"/>
    </row>
    <row r="136" spans="1:4" ht="15" customHeight="1" x14ac:dyDescent="0.25">
      <c r="A136" s="152"/>
      <c r="B136" s="7"/>
      <c r="C136" s="7"/>
      <c r="D136" s="7"/>
    </row>
    <row r="137" spans="1:4" ht="15" customHeight="1" x14ac:dyDescent="0.3">
      <c r="A137" s="155" t="s">
        <v>149</v>
      </c>
      <c r="B137" s="4"/>
      <c r="C137" s="4"/>
      <c r="D137"/>
    </row>
    <row r="138" spans="1:4" ht="15" customHeight="1" x14ac:dyDescent="0.25">
      <c r="A138" s="153" t="s">
        <v>81</v>
      </c>
      <c r="D138"/>
    </row>
    <row r="139" spans="1:4" ht="15" customHeight="1" x14ac:dyDescent="0.25">
      <c r="A139" s="133" t="s">
        <v>355</v>
      </c>
      <c r="D139"/>
    </row>
    <row r="140" spans="1:4" ht="15" customHeight="1" x14ac:dyDescent="0.25">
      <c r="A140" s="133" t="s">
        <v>356</v>
      </c>
      <c r="D140"/>
    </row>
    <row r="141" spans="1:4" ht="15" customHeight="1" x14ac:dyDescent="0.25">
      <c r="A141" s="133" t="s">
        <v>357</v>
      </c>
      <c r="D141"/>
    </row>
    <row r="142" spans="1:4" ht="15" customHeight="1" x14ac:dyDescent="0.25">
      <c r="A142" s="133" t="s">
        <v>358</v>
      </c>
      <c r="D142"/>
    </row>
    <row r="143" spans="1:4" ht="15" customHeight="1" x14ac:dyDescent="0.25">
      <c r="A143" s="133" t="s">
        <v>359</v>
      </c>
      <c r="D143"/>
    </row>
    <row r="144" spans="1:4" ht="15" customHeight="1" x14ac:dyDescent="0.25">
      <c r="A144" s="133" t="s">
        <v>360</v>
      </c>
      <c r="D144"/>
    </row>
    <row r="145" spans="1:4" ht="15" customHeight="1" x14ac:dyDescent="0.25">
      <c r="A145" s="133" t="s">
        <v>361</v>
      </c>
      <c r="D145"/>
    </row>
    <row r="146" spans="1:4" ht="15" customHeight="1" x14ac:dyDescent="0.25">
      <c r="A146" s="133" t="s">
        <v>362</v>
      </c>
      <c r="D146"/>
    </row>
    <row r="147" spans="1:4" ht="15" customHeight="1" x14ac:dyDescent="0.25">
      <c r="A147" s="133" t="s">
        <v>363</v>
      </c>
      <c r="D147"/>
    </row>
    <row r="148" spans="1:4" ht="15" customHeight="1" x14ac:dyDescent="0.25">
      <c r="A148" s="133" t="s">
        <v>364</v>
      </c>
      <c r="B148" s="4"/>
      <c r="C148" s="4"/>
      <c r="D148"/>
    </row>
    <row r="149" spans="1:4" ht="15" customHeight="1" x14ac:dyDescent="0.25">
      <c r="A149" s="133" t="s">
        <v>365</v>
      </c>
      <c r="B149" s="4"/>
      <c r="C149" s="4"/>
      <c r="D149"/>
    </row>
    <row r="150" spans="1:4" ht="15" customHeight="1" x14ac:dyDescent="0.25">
      <c r="A150" s="133" t="s">
        <v>366</v>
      </c>
      <c r="B150" s="4"/>
      <c r="C150" s="4"/>
      <c r="D150"/>
    </row>
    <row r="151" spans="1:4" ht="15" customHeight="1" x14ac:dyDescent="0.25">
      <c r="A151" s="133" t="s">
        <v>367</v>
      </c>
      <c r="B151" s="4"/>
      <c r="C151" s="4"/>
      <c r="D151"/>
    </row>
    <row r="152" spans="1:4" ht="15" customHeight="1" x14ac:dyDescent="0.25">
      <c r="A152" s="133" t="s">
        <v>368</v>
      </c>
      <c r="B152" s="4"/>
      <c r="C152" s="4"/>
      <c r="D152"/>
    </row>
    <row r="153" spans="1:4" ht="15" customHeight="1" x14ac:dyDescent="0.25">
      <c r="A153" s="133" t="s">
        <v>369</v>
      </c>
      <c r="B153" s="4"/>
      <c r="C153" s="4"/>
      <c r="D153"/>
    </row>
    <row r="154" spans="1:4" ht="15" customHeight="1" x14ac:dyDescent="0.25">
      <c r="A154" s="133" t="s">
        <v>370</v>
      </c>
      <c r="B154" s="4"/>
      <c r="C154" s="4"/>
      <c r="D154"/>
    </row>
    <row r="155" spans="1:4" ht="15" customHeight="1" x14ac:dyDescent="0.25">
      <c r="A155" s="133" t="s">
        <v>371</v>
      </c>
      <c r="B155" s="4"/>
      <c r="C155" s="4"/>
      <c r="D155"/>
    </row>
    <row r="156" spans="1:4" ht="15" customHeight="1" x14ac:dyDescent="0.25">
      <c r="A156" s="133" t="s">
        <v>372</v>
      </c>
      <c r="B156" s="4"/>
      <c r="C156" s="4"/>
      <c r="D156"/>
    </row>
    <row r="157" spans="1:4" ht="15" customHeight="1" x14ac:dyDescent="0.25">
      <c r="A157" s="133" t="s">
        <v>373</v>
      </c>
      <c r="B157" s="4"/>
      <c r="C157" s="4"/>
      <c r="D157"/>
    </row>
    <row r="158" spans="1:4" ht="15" customHeight="1" x14ac:dyDescent="0.25">
      <c r="A158" s="133" t="s">
        <v>374</v>
      </c>
      <c r="B158" s="4"/>
      <c r="C158" s="4"/>
      <c r="D158"/>
    </row>
    <row r="159" spans="1:4" ht="15" customHeight="1" x14ac:dyDescent="0.25">
      <c r="A159" s="133" t="s">
        <v>375</v>
      </c>
      <c r="B159" s="4"/>
      <c r="C159" s="4"/>
      <c r="D159"/>
    </row>
    <row r="160" spans="1:4" ht="15" customHeight="1" x14ac:dyDescent="0.25">
      <c r="A160" s="133" t="s">
        <v>376</v>
      </c>
      <c r="B160" s="4"/>
      <c r="C160" s="4"/>
      <c r="D160"/>
    </row>
    <row r="161" spans="1:4" ht="15" customHeight="1" x14ac:dyDescent="0.25">
      <c r="A161" s="133" t="s">
        <v>377</v>
      </c>
      <c r="B161" s="4"/>
      <c r="C161" s="4"/>
      <c r="D161"/>
    </row>
    <row r="162" spans="1:4" ht="15" customHeight="1" x14ac:dyDescent="0.25">
      <c r="A162" s="133" t="s">
        <v>378</v>
      </c>
      <c r="B162" s="4"/>
      <c r="C162" s="4"/>
      <c r="D162"/>
    </row>
    <row r="163" spans="1:4" ht="15" customHeight="1" x14ac:dyDescent="0.25">
      <c r="A163" s="133" t="s">
        <v>379</v>
      </c>
      <c r="B163" s="4"/>
      <c r="C163" s="4"/>
      <c r="D163"/>
    </row>
    <row r="164" spans="1:4" ht="15" customHeight="1" x14ac:dyDescent="0.25">
      <c r="A164" s="133" t="s">
        <v>380</v>
      </c>
      <c r="B164" s="4"/>
      <c r="C164" s="4"/>
      <c r="D164"/>
    </row>
    <row r="165" spans="1:4" ht="15" customHeight="1" x14ac:dyDescent="0.25">
      <c r="A165" s="133" t="s">
        <v>381</v>
      </c>
      <c r="B165" s="4"/>
      <c r="C165" s="4"/>
      <c r="D165"/>
    </row>
    <row r="166" spans="1:4" ht="15" customHeight="1" x14ac:dyDescent="0.25">
      <c r="A166" s="133" t="s">
        <v>382</v>
      </c>
      <c r="B166" s="4"/>
      <c r="C166" s="4"/>
      <c r="D166"/>
    </row>
    <row r="167" spans="1:4" ht="15" customHeight="1" x14ac:dyDescent="0.25">
      <c r="A167" s="133" t="s">
        <v>383</v>
      </c>
      <c r="B167" s="4"/>
      <c r="C167" s="4"/>
      <c r="D167"/>
    </row>
    <row r="168" spans="1:4" ht="15" customHeight="1" x14ac:dyDescent="0.25">
      <c r="A168" s="133" t="s">
        <v>384</v>
      </c>
      <c r="B168" s="4"/>
      <c r="C168" s="4"/>
      <c r="D168"/>
    </row>
    <row r="169" spans="1:4" ht="15" customHeight="1" x14ac:dyDescent="0.25">
      <c r="A169" s="133" t="s">
        <v>385</v>
      </c>
      <c r="B169" s="4"/>
      <c r="C169" s="4"/>
      <c r="D169"/>
    </row>
    <row r="170" spans="1:4" ht="15" customHeight="1" x14ac:dyDescent="0.25">
      <c r="A170" s="133" t="s">
        <v>386</v>
      </c>
      <c r="B170" s="4"/>
      <c r="C170" s="4"/>
      <c r="D170"/>
    </row>
    <row r="171" spans="1:4" ht="15" customHeight="1" x14ac:dyDescent="0.25">
      <c r="A171" s="133" t="s">
        <v>387</v>
      </c>
      <c r="B171" s="4"/>
      <c r="C171" s="4"/>
      <c r="D171"/>
    </row>
    <row r="172" spans="1:4" ht="15" customHeight="1" x14ac:dyDescent="0.25">
      <c r="A172" s="133" t="s">
        <v>388</v>
      </c>
      <c r="B172" s="4"/>
      <c r="C172" s="4"/>
      <c r="D172"/>
    </row>
    <row r="173" spans="1:4" ht="15" customHeight="1" x14ac:dyDescent="0.25">
      <c r="A173" s="133" t="s">
        <v>389</v>
      </c>
      <c r="B173" s="4"/>
      <c r="C173" s="4"/>
      <c r="D173"/>
    </row>
    <row r="174" spans="1:4" ht="15" customHeight="1" x14ac:dyDescent="0.25">
      <c r="A174" s="133" t="s">
        <v>390</v>
      </c>
      <c r="B174" s="4"/>
      <c r="C174" s="4"/>
      <c r="D174"/>
    </row>
    <row r="175" spans="1:4" ht="15" customHeight="1" x14ac:dyDescent="0.25">
      <c r="A175" s="133" t="s">
        <v>391</v>
      </c>
      <c r="B175" s="4"/>
      <c r="C175" s="4"/>
      <c r="D175"/>
    </row>
    <row r="176" spans="1:4" ht="15" customHeight="1" x14ac:dyDescent="0.25">
      <c r="A176" s="133" t="s">
        <v>392</v>
      </c>
      <c r="B176" s="4"/>
      <c r="C176" s="4"/>
      <c r="D176"/>
    </row>
    <row r="177" spans="1:4" ht="15" customHeight="1" x14ac:dyDescent="0.25">
      <c r="A177" s="133" t="s">
        <v>393</v>
      </c>
      <c r="B177" s="4"/>
      <c r="C177" s="4"/>
      <c r="D177"/>
    </row>
    <row r="178" spans="1:4" ht="15" customHeight="1" x14ac:dyDescent="0.25">
      <c r="A178" s="133" t="s">
        <v>394</v>
      </c>
      <c r="B178" s="4"/>
      <c r="C178" s="4"/>
      <c r="D178"/>
    </row>
    <row r="179" spans="1:4" ht="15" customHeight="1" x14ac:dyDescent="0.25">
      <c r="A179" s="133" t="s">
        <v>395</v>
      </c>
      <c r="B179" s="4"/>
      <c r="C179" s="4"/>
      <c r="D179"/>
    </row>
    <row r="180" spans="1:4" ht="15" customHeight="1" x14ac:dyDescent="0.25">
      <c r="A180" s="133" t="s">
        <v>396</v>
      </c>
      <c r="B180" s="4"/>
      <c r="C180" s="4"/>
      <c r="D180"/>
    </row>
    <row r="181" spans="1:4" ht="15" customHeight="1" x14ac:dyDescent="0.25">
      <c r="A181" s="133" t="s">
        <v>397</v>
      </c>
      <c r="B181" s="4"/>
      <c r="C181" s="4"/>
      <c r="D181"/>
    </row>
    <row r="182" spans="1:4" ht="15" customHeight="1" x14ac:dyDescent="0.25">
      <c r="A182" s="133" t="s">
        <v>398</v>
      </c>
      <c r="B182" s="4"/>
      <c r="C182" s="4"/>
      <c r="D182"/>
    </row>
    <row r="183" spans="1:4" ht="15" customHeight="1" x14ac:dyDescent="0.25">
      <c r="A183" s="133" t="s">
        <v>399</v>
      </c>
      <c r="B183" s="4"/>
      <c r="C183" s="4"/>
      <c r="D183"/>
    </row>
    <row r="184" spans="1:4" ht="15" customHeight="1" x14ac:dyDescent="0.25">
      <c r="A184" s="133" t="s">
        <v>400</v>
      </c>
      <c r="B184" s="4"/>
      <c r="C184" s="4"/>
      <c r="D184"/>
    </row>
    <row r="185" spans="1:4" ht="15" customHeight="1" x14ac:dyDescent="0.25">
      <c r="A185" s="133" t="s">
        <v>401</v>
      </c>
      <c r="B185" s="4"/>
      <c r="C185" s="4"/>
      <c r="D185"/>
    </row>
    <row r="186" spans="1:4" ht="15" customHeight="1" x14ac:dyDescent="0.25">
      <c r="A186" s="133" t="s">
        <v>402</v>
      </c>
      <c r="B186" s="4"/>
      <c r="C186" s="4"/>
      <c r="D186"/>
    </row>
    <row r="187" spans="1:4" ht="15" customHeight="1" x14ac:dyDescent="0.25">
      <c r="A187" s="133" t="s">
        <v>403</v>
      </c>
      <c r="B187" s="4"/>
      <c r="C187" s="4"/>
      <c r="D187"/>
    </row>
    <row r="188" spans="1:4" ht="15" customHeight="1" x14ac:dyDescent="0.25">
      <c r="A188" s="133" t="s">
        <v>404</v>
      </c>
      <c r="B188" s="4"/>
      <c r="C188" s="4"/>
      <c r="D188"/>
    </row>
    <row r="189" spans="1:4" ht="15" customHeight="1" x14ac:dyDescent="0.25">
      <c r="A189" s="133" t="s">
        <v>405</v>
      </c>
      <c r="B189" s="4"/>
      <c r="C189" s="4"/>
      <c r="D189"/>
    </row>
    <row r="190" spans="1:4" ht="15" customHeight="1" x14ac:dyDescent="0.25">
      <c r="A190" s="133" t="s">
        <v>406</v>
      </c>
      <c r="B190" s="4"/>
      <c r="C190" s="4"/>
      <c r="D190"/>
    </row>
    <row r="191" spans="1:4" ht="15" customHeight="1" x14ac:dyDescent="0.25">
      <c r="A191" s="133" t="s">
        <v>407</v>
      </c>
      <c r="B191" s="4"/>
      <c r="C191" s="4"/>
      <c r="D191"/>
    </row>
    <row r="192" spans="1:4" ht="15" customHeight="1" x14ac:dyDescent="0.25">
      <c r="A192" s="133" t="s">
        <v>408</v>
      </c>
      <c r="B192" s="4"/>
      <c r="C192" s="4"/>
      <c r="D192"/>
    </row>
    <row r="193" spans="1:4" ht="15" customHeight="1" x14ac:dyDescent="0.25">
      <c r="A193" s="133" t="s">
        <v>409</v>
      </c>
      <c r="B193" s="4"/>
      <c r="C193" s="4"/>
      <c r="D193"/>
    </row>
    <row r="194" spans="1:4" ht="15" customHeight="1" x14ac:dyDescent="0.25">
      <c r="A194" s="133" t="s">
        <v>410</v>
      </c>
      <c r="B194" s="4"/>
      <c r="C194" s="4"/>
      <c r="D194"/>
    </row>
    <row r="195" spans="1:4" ht="15" customHeight="1" x14ac:dyDescent="0.25">
      <c r="A195" s="133" t="s">
        <v>411</v>
      </c>
      <c r="B195" s="4"/>
      <c r="C195" s="4"/>
      <c r="D195"/>
    </row>
    <row r="196" spans="1:4" ht="15" customHeight="1" x14ac:dyDescent="0.25">
      <c r="A196" s="133" t="s">
        <v>412</v>
      </c>
      <c r="B196" s="4"/>
      <c r="C196" s="4"/>
      <c r="D196"/>
    </row>
    <row r="197" spans="1:4" ht="15" customHeight="1" x14ac:dyDescent="0.25">
      <c r="A197" s="133" t="s">
        <v>413</v>
      </c>
      <c r="B197" s="4"/>
      <c r="C197" s="4"/>
      <c r="D197"/>
    </row>
    <row r="198" spans="1:4" ht="15" customHeight="1" x14ac:dyDescent="0.25">
      <c r="A198" s="133" t="s">
        <v>442</v>
      </c>
      <c r="B198" s="4"/>
      <c r="C198" s="4"/>
      <c r="D198"/>
    </row>
    <row r="199" spans="1:4" ht="15" customHeight="1" x14ac:dyDescent="0.25">
      <c r="A199" s="133" t="s">
        <v>414</v>
      </c>
      <c r="B199" s="4"/>
      <c r="C199" s="4"/>
      <c r="D199"/>
    </row>
    <row r="200" spans="1:4" ht="15" customHeight="1" x14ac:dyDescent="0.25">
      <c r="A200" s="133" t="s">
        <v>415</v>
      </c>
      <c r="B200" s="4"/>
      <c r="C200" s="4"/>
      <c r="D200"/>
    </row>
    <row r="201" spans="1:4" ht="15" customHeight="1" x14ac:dyDescent="0.25">
      <c r="A201" s="133" t="s">
        <v>416</v>
      </c>
      <c r="B201" s="4"/>
      <c r="C201" s="4"/>
      <c r="D201"/>
    </row>
    <row r="202" spans="1:4" ht="15" customHeight="1" x14ac:dyDescent="0.25">
      <c r="A202" s="133" t="s">
        <v>417</v>
      </c>
      <c r="B202" s="4"/>
      <c r="C202" s="4"/>
      <c r="D202"/>
    </row>
    <row r="203" spans="1:4" ht="15" customHeight="1" x14ac:dyDescent="0.25">
      <c r="A203" s="133" t="s">
        <v>418</v>
      </c>
      <c r="B203" s="4"/>
      <c r="C203" s="4"/>
      <c r="D203"/>
    </row>
    <row r="204" spans="1:4" ht="15" customHeight="1" x14ac:dyDescent="0.25">
      <c r="A204" s="133" t="s">
        <v>419</v>
      </c>
      <c r="B204" s="4"/>
      <c r="C204" s="4"/>
      <c r="D204"/>
    </row>
    <row r="205" spans="1:4" ht="15" customHeight="1" x14ac:dyDescent="0.25">
      <c r="A205" s="133" t="s">
        <v>420</v>
      </c>
      <c r="B205" s="4"/>
      <c r="C205" s="4"/>
      <c r="D205"/>
    </row>
    <row r="206" spans="1:4" ht="15" customHeight="1" x14ac:dyDescent="0.25">
      <c r="A206" s="133" t="s">
        <v>421</v>
      </c>
      <c r="B206" s="4"/>
      <c r="C206" s="4"/>
      <c r="D206"/>
    </row>
    <row r="207" spans="1:4" ht="15" customHeight="1" x14ac:dyDescent="0.25">
      <c r="A207" s="133" t="s">
        <v>422</v>
      </c>
      <c r="B207" s="4"/>
      <c r="C207" s="4"/>
      <c r="D207"/>
    </row>
    <row r="208" spans="1:4" ht="15" customHeight="1" x14ac:dyDescent="0.25">
      <c r="A208" s="133" t="s">
        <v>423</v>
      </c>
      <c r="B208" s="4"/>
      <c r="C208" s="4"/>
      <c r="D208"/>
    </row>
    <row r="209" spans="1:4" ht="15" customHeight="1" x14ac:dyDescent="0.25">
      <c r="A209" s="133" t="s">
        <v>424</v>
      </c>
      <c r="B209" s="4"/>
      <c r="C209" s="4"/>
      <c r="D209"/>
    </row>
    <row r="210" spans="1:4" ht="15" customHeight="1" x14ac:dyDescent="0.25">
      <c r="A210" s="133" t="s">
        <v>425</v>
      </c>
      <c r="B210" s="4"/>
      <c r="C210" s="4"/>
      <c r="D210"/>
    </row>
    <row r="211" spans="1:4" ht="15" customHeight="1" x14ac:dyDescent="0.25">
      <c r="A211" s="133" t="s">
        <v>426</v>
      </c>
      <c r="B211" s="4"/>
      <c r="C211" s="4"/>
      <c r="D211"/>
    </row>
    <row r="212" spans="1:4" ht="15" customHeight="1" x14ac:dyDescent="0.25">
      <c r="A212" s="133" t="s">
        <v>427</v>
      </c>
      <c r="B212" s="4"/>
      <c r="C212" s="4"/>
      <c r="D212"/>
    </row>
    <row r="213" spans="1:4" ht="15" customHeight="1" x14ac:dyDescent="0.25">
      <c r="A213" s="133" t="s">
        <v>428</v>
      </c>
      <c r="B213" s="4"/>
      <c r="C213" s="4"/>
      <c r="D213"/>
    </row>
    <row r="214" spans="1:4" ht="15" customHeight="1" x14ac:dyDescent="0.25">
      <c r="A214" s="133" t="s">
        <v>429</v>
      </c>
      <c r="B214" s="4"/>
      <c r="C214" s="4"/>
      <c r="D214"/>
    </row>
    <row r="215" spans="1:4" ht="15" customHeight="1" x14ac:dyDescent="0.25">
      <c r="A215" s="133" t="s">
        <v>430</v>
      </c>
      <c r="B215" s="4"/>
      <c r="C215" s="4"/>
      <c r="D215"/>
    </row>
    <row r="216" spans="1:4" ht="15" customHeight="1" x14ac:dyDescent="0.25">
      <c r="A216" s="133" t="s">
        <v>431</v>
      </c>
      <c r="B216" s="4"/>
      <c r="C216" s="4"/>
      <c r="D216"/>
    </row>
    <row r="217" spans="1:4" ht="15" customHeight="1" x14ac:dyDescent="0.25">
      <c r="A217" s="133" t="s">
        <v>432</v>
      </c>
      <c r="B217" s="4"/>
      <c r="C217" s="4"/>
      <c r="D217"/>
    </row>
    <row r="218" spans="1:4" ht="15" customHeight="1" x14ac:dyDescent="0.25">
      <c r="A218" s="133" t="s">
        <v>433</v>
      </c>
      <c r="B218" s="4"/>
      <c r="C218" s="4"/>
      <c r="D218"/>
    </row>
    <row r="219" spans="1:4" ht="15" customHeight="1" x14ac:dyDescent="0.25">
      <c r="A219" s="133" t="s">
        <v>434</v>
      </c>
      <c r="B219" s="4"/>
      <c r="C219" s="4"/>
      <c r="D219"/>
    </row>
    <row r="220" spans="1:4" ht="15" customHeight="1" x14ac:dyDescent="0.25">
      <c r="A220" s="133" t="s">
        <v>435</v>
      </c>
      <c r="B220" s="4"/>
      <c r="C220" s="4"/>
      <c r="D220"/>
    </row>
    <row r="221" spans="1:4" ht="15" customHeight="1" x14ac:dyDescent="0.25">
      <c r="A221" s="133" t="s">
        <v>436</v>
      </c>
      <c r="B221" s="4"/>
      <c r="C221" s="4"/>
      <c r="D221"/>
    </row>
    <row r="222" spans="1:4" ht="15" customHeight="1" x14ac:dyDescent="0.25">
      <c r="A222" s="133" t="s">
        <v>437</v>
      </c>
      <c r="B222" s="4"/>
      <c r="C222" s="4"/>
      <c r="D222"/>
    </row>
    <row r="223" spans="1:4" ht="15" customHeight="1" x14ac:dyDescent="0.25">
      <c r="A223" s="133" t="s">
        <v>438</v>
      </c>
      <c r="B223" s="4"/>
      <c r="C223" s="4"/>
      <c r="D223"/>
    </row>
    <row r="224" spans="1:4" ht="15" customHeight="1" x14ac:dyDescent="0.25">
      <c r="A224" s="133" t="s">
        <v>439</v>
      </c>
      <c r="B224" s="4"/>
      <c r="C224" s="4"/>
      <c r="D224"/>
    </row>
    <row r="225" spans="1:4" ht="15" customHeight="1" x14ac:dyDescent="0.25">
      <c r="A225" s="133" t="s">
        <v>440</v>
      </c>
      <c r="B225" s="4"/>
      <c r="C225" s="4"/>
      <c r="D225"/>
    </row>
    <row r="226" spans="1:4" ht="15" customHeight="1" x14ac:dyDescent="0.25">
      <c r="A226" s="133" t="s">
        <v>441</v>
      </c>
      <c r="B226" s="4"/>
      <c r="C226" s="4"/>
      <c r="D226"/>
    </row>
    <row r="227" spans="1:4" ht="15" customHeight="1" x14ac:dyDescent="0.25">
      <c r="A227" s="5"/>
      <c r="B227" s="4"/>
      <c r="C227" s="4"/>
      <c r="D227"/>
    </row>
    <row r="228" spans="1:4" ht="15" customHeight="1" x14ac:dyDescent="0.25">
      <c r="A228" s="5"/>
      <c r="B228" s="4"/>
      <c r="C228" s="4"/>
      <c r="D228"/>
    </row>
    <row r="229" spans="1:4" ht="15" customHeight="1" x14ac:dyDescent="0.25">
      <c r="A229" s="27" t="s">
        <v>150</v>
      </c>
      <c r="B229" s="4"/>
      <c r="C229" s="4"/>
      <c r="D229"/>
    </row>
    <row r="230" spans="1:4" ht="15" customHeight="1" x14ac:dyDescent="0.25">
      <c r="A230" s="154" t="s">
        <v>7</v>
      </c>
      <c r="B230" s="7"/>
      <c r="C230" s="7"/>
      <c r="D230" s="7"/>
    </row>
    <row r="231" spans="1:4" ht="15" customHeight="1" x14ac:dyDescent="0.25">
      <c r="A231" s="117" t="s">
        <v>84</v>
      </c>
      <c r="B231" s="4"/>
      <c r="C231" s="4"/>
      <c r="D231"/>
    </row>
    <row r="232" spans="1:4" ht="15" customHeight="1" x14ac:dyDescent="0.25">
      <c r="A232" s="117" t="s">
        <v>85</v>
      </c>
      <c r="B232" s="4"/>
      <c r="C232" s="4"/>
      <c r="D232"/>
    </row>
    <row r="233" spans="1:4" ht="15" customHeight="1" x14ac:dyDescent="0.25">
      <c r="A233" s="117" t="s">
        <v>86</v>
      </c>
      <c r="B233" s="4"/>
      <c r="C233" s="4"/>
      <c r="D233"/>
    </row>
    <row r="234" spans="1:4" ht="15" customHeight="1" x14ac:dyDescent="0.25">
      <c r="A234" s="117" t="s">
        <v>346</v>
      </c>
      <c r="B234" s="4"/>
      <c r="C234" s="4"/>
      <c r="D234"/>
    </row>
    <row r="235" spans="1:4" ht="15" customHeight="1" x14ac:dyDescent="0.25">
      <c r="A235" s="154" t="s">
        <v>87</v>
      </c>
      <c r="B235" s="4"/>
      <c r="C235" s="4"/>
      <c r="D235"/>
    </row>
    <row r="236" spans="1:4" ht="15" customHeight="1" x14ac:dyDescent="0.25">
      <c r="A236" s="117" t="s">
        <v>88</v>
      </c>
      <c r="B236" s="4"/>
      <c r="C236" s="4"/>
      <c r="D236"/>
    </row>
    <row r="237" spans="1:4" ht="15" customHeight="1" x14ac:dyDescent="0.25">
      <c r="A237" s="117" t="s">
        <v>89</v>
      </c>
      <c r="B237" s="4"/>
      <c r="C237" s="4"/>
      <c r="D237"/>
    </row>
    <row r="238" spans="1:4" ht="15" customHeight="1" x14ac:dyDescent="0.25">
      <c r="A238" s="154" t="s">
        <v>113</v>
      </c>
      <c r="B238" s="4"/>
      <c r="C238" s="4"/>
      <c r="D238"/>
    </row>
    <row r="239" spans="1:4" ht="15" customHeight="1" x14ac:dyDescent="0.25">
      <c r="A239" s="117" t="s">
        <v>348</v>
      </c>
      <c r="B239" s="4"/>
      <c r="C239" s="4"/>
      <c r="D239"/>
    </row>
    <row r="240" spans="1:4" ht="15" customHeight="1" x14ac:dyDescent="0.25">
      <c r="A240" s="117" t="s">
        <v>349</v>
      </c>
      <c r="B240" s="4"/>
      <c r="C240" s="4"/>
      <c r="D240"/>
    </row>
    <row r="241" spans="1:4" ht="15" customHeight="1" x14ac:dyDescent="0.25">
      <c r="A241" s="117" t="s">
        <v>353</v>
      </c>
      <c r="B241" s="4"/>
      <c r="C241" s="4"/>
      <c r="D241"/>
    </row>
    <row r="242" spans="1:4" ht="15" customHeight="1" x14ac:dyDescent="0.25">
      <c r="A242" s="117" t="s">
        <v>350</v>
      </c>
      <c r="B242" s="4"/>
      <c r="C242" s="4"/>
      <c r="D242"/>
    </row>
    <row r="243" spans="1:4" ht="15" customHeight="1" x14ac:dyDescent="0.25">
      <c r="A243" s="117" t="s">
        <v>351</v>
      </c>
      <c r="B243" s="4"/>
      <c r="C243" s="4"/>
      <c r="D243"/>
    </row>
    <row r="244" spans="1:4" ht="15" customHeight="1" x14ac:dyDescent="0.25">
      <c r="A244" s="117" t="s">
        <v>352</v>
      </c>
      <c r="B244" s="4"/>
      <c r="C244" s="4"/>
      <c r="D244"/>
    </row>
    <row r="245" spans="1:4" ht="15" customHeight="1" x14ac:dyDescent="0.25">
      <c r="A245" s="117"/>
      <c r="B245" s="4"/>
      <c r="C245" s="4"/>
      <c r="D245"/>
    </row>
    <row r="246" spans="1:4" ht="15" customHeight="1" x14ac:dyDescent="0.25">
      <c r="A246" s="4"/>
      <c r="B246" s="4"/>
      <c r="C246" s="4"/>
      <c r="D246"/>
    </row>
    <row r="247" spans="1:4" ht="15" customHeight="1" thickBot="1" x14ac:dyDescent="0.3">
      <c r="A247" s="154" t="s">
        <v>117</v>
      </c>
      <c r="B247" s="4"/>
      <c r="C247" s="4"/>
      <c r="D247"/>
    </row>
    <row r="248" spans="1:4" ht="15" customHeight="1" x14ac:dyDescent="0.25">
      <c r="A248" s="11"/>
      <c r="B248" s="12" t="s">
        <v>116</v>
      </c>
      <c r="C248" s="4"/>
      <c r="D248"/>
    </row>
    <row r="249" spans="1:4" ht="15" customHeight="1" x14ac:dyDescent="0.25">
      <c r="A249" s="1" t="s">
        <v>80</v>
      </c>
      <c r="B249" s="13">
        <v>0.5</v>
      </c>
      <c r="C249" s="4"/>
      <c r="D249"/>
    </row>
    <row r="250" spans="1:4" ht="15" customHeight="1" thickBot="1" x14ac:dyDescent="0.3">
      <c r="A250" s="2" t="s">
        <v>80</v>
      </c>
      <c r="B250" s="14">
        <v>0.5</v>
      </c>
      <c r="C250" s="4"/>
      <c r="D250"/>
    </row>
    <row r="251" spans="1:4" ht="15" customHeight="1" x14ac:dyDescent="0.25">
      <c r="A251" s="167" t="s">
        <v>118</v>
      </c>
      <c r="B251" s="15" t="e">
        <f>SUM(#REF!)</f>
        <v>#REF!</v>
      </c>
      <c r="C251" s="4"/>
      <c r="D251"/>
    </row>
    <row r="252" spans="1:4" ht="15" customHeight="1" x14ac:dyDescent="0.25">
      <c r="A252" s="4"/>
      <c r="B252" s="4"/>
      <c r="C252" s="4"/>
      <c r="D252"/>
    </row>
    <row r="253" spans="1:4" ht="15" customHeight="1" x14ac:dyDescent="0.25">
      <c r="A253" s="4"/>
      <c r="B253" s="4"/>
      <c r="C253" s="4"/>
      <c r="D253"/>
    </row>
    <row r="254" spans="1:4" ht="15" customHeight="1" thickBot="1" x14ac:dyDescent="0.3">
      <c r="A254" s="24" t="s">
        <v>115</v>
      </c>
      <c r="B254" s="4"/>
      <c r="C254" s="4"/>
      <c r="D254"/>
    </row>
    <row r="255" spans="1:4" ht="15" customHeight="1" x14ac:dyDescent="0.25">
      <c r="A255" s="16" t="s">
        <v>108</v>
      </c>
      <c r="B255" s="4"/>
      <c r="C255" s="4"/>
      <c r="D255"/>
    </row>
    <row r="256" spans="1:4" ht="15" customHeight="1" x14ac:dyDescent="0.25">
      <c r="A256" s="17" t="s">
        <v>109</v>
      </c>
      <c r="B256" s="4"/>
      <c r="C256" s="4"/>
      <c r="D256"/>
    </row>
    <row r="257" spans="1:4" ht="15" customHeight="1" thickBot="1" x14ac:dyDescent="0.3">
      <c r="A257" s="18" t="s">
        <v>107</v>
      </c>
      <c r="B257" s="4"/>
      <c r="C257" s="4"/>
      <c r="D257"/>
    </row>
    <row r="258" spans="1:4" ht="15" customHeight="1" x14ac:dyDescent="0.25">
      <c r="A258" s="4"/>
      <c r="B258" s="4"/>
      <c r="C258" s="4"/>
      <c r="D258"/>
    </row>
    <row r="259" spans="1:4" ht="15" customHeight="1" thickBot="1" x14ac:dyDescent="0.3">
      <c r="A259" s="24" t="s">
        <v>152</v>
      </c>
      <c r="B259" s="4"/>
      <c r="C259" s="4"/>
      <c r="D259"/>
    </row>
    <row r="260" spans="1:4" ht="15" customHeight="1" x14ac:dyDescent="0.25">
      <c r="A260" s="16" t="s">
        <v>160</v>
      </c>
      <c r="B260" s="4"/>
      <c r="C260" s="4"/>
      <c r="D260"/>
    </row>
    <row r="261" spans="1:4" ht="15" customHeight="1" x14ac:dyDescent="0.25">
      <c r="A261" s="17" t="s">
        <v>158</v>
      </c>
      <c r="B261" s="4"/>
      <c r="C261" s="4"/>
      <c r="D261"/>
    </row>
    <row r="262" spans="1:4" ht="15" customHeight="1" x14ac:dyDescent="0.25">
      <c r="A262" s="17" t="s">
        <v>153</v>
      </c>
      <c r="B262" s="4"/>
      <c r="C262" s="4"/>
      <c r="D262"/>
    </row>
    <row r="263" spans="1:4" ht="15" customHeight="1" x14ac:dyDescent="0.25">
      <c r="A263" s="17" t="s">
        <v>154</v>
      </c>
      <c r="B263" s="4"/>
      <c r="C263" s="4"/>
      <c r="D263"/>
    </row>
    <row r="264" spans="1:4" ht="15" customHeight="1" x14ac:dyDescent="0.25">
      <c r="A264" s="17" t="s">
        <v>155</v>
      </c>
      <c r="B264" s="4"/>
      <c r="C264" s="4"/>
      <c r="D264"/>
    </row>
    <row r="265" spans="1:4" ht="15" customHeight="1" x14ac:dyDescent="0.25">
      <c r="A265" s="17" t="s">
        <v>156</v>
      </c>
      <c r="B265" s="4"/>
      <c r="C265" s="4"/>
      <c r="D265"/>
    </row>
    <row r="266" spans="1:4" ht="15" customHeight="1" x14ac:dyDescent="0.25">
      <c r="A266" s="17" t="s">
        <v>157</v>
      </c>
      <c r="B266" s="4"/>
      <c r="C266" s="4"/>
      <c r="D266"/>
    </row>
    <row r="267" spans="1:4" ht="15" customHeight="1" thickBot="1" x14ac:dyDescent="0.3">
      <c r="A267" s="18" t="s">
        <v>159</v>
      </c>
      <c r="B267" s="4"/>
      <c r="C267" s="4"/>
      <c r="D267"/>
    </row>
    <row r="268" spans="1:4" ht="15" customHeight="1" x14ac:dyDescent="0.25"/>
    <row r="269" spans="1:4" ht="15" customHeight="1" x14ac:dyDescent="0.25">
      <c r="A269" s="566" t="s">
        <v>111</v>
      </c>
      <c r="B269" s="566"/>
    </row>
    <row r="270" spans="1:4" ht="15" customHeight="1" x14ac:dyDescent="0.25">
      <c r="A270" s="10">
        <v>1</v>
      </c>
      <c r="B270" s="10" t="s">
        <v>76</v>
      </c>
    </row>
    <row r="271" spans="1:4" ht="15" customHeight="1" x14ac:dyDescent="0.25">
      <c r="A271" s="3">
        <v>2</v>
      </c>
      <c r="B271" s="10" t="s">
        <v>90</v>
      </c>
    </row>
    <row r="272" spans="1:4" ht="15" customHeight="1" x14ac:dyDescent="0.25">
      <c r="A272" s="3">
        <v>3</v>
      </c>
      <c r="B272" s="10" t="s">
        <v>91</v>
      </c>
    </row>
    <row r="273" spans="1:2" ht="15" customHeight="1" x14ac:dyDescent="0.25">
      <c r="A273" s="3">
        <v>4</v>
      </c>
      <c r="B273" s="10" t="s">
        <v>92</v>
      </c>
    </row>
    <row r="274" spans="1:2" ht="15" customHeight="1" x14ac:dyDescent="0.25">
      <c r="A274" s="3">
        <v>5</v>
      </c>
      <c r="B274" s="10" t="s">
        <v>93</v>
      </c>
    </row>
    <row r="275" spans="1:2" ht="15" customHeight="1" x14ac:dyDescent="0.25">
      <c r="A275" s="3">
        <v>6</v>
      </c>
      <c r="B275" s="10" t="s">
        <v>77</v>
      </c>
    </row>
    <row r="276" spans="1:2" ht="15" customHeight="1" x14ac:dyDescent="0.25">
      <c r="A276" s="3">
        <v>7</v>
      </c>
      <c r="B276" s="10" t="s">
        <v>78</v>
      </c>
    </row>
    <row r="277" spans="1:2" ht="15" customHeight="1" x14ac:dyDescent="0.25">
      <c r="A277" s="3">
        <v>8</v>
      </c>
      <c r="B277" s="10" t="s">
        <v>94</v>
      </c>
    </row>
    <row r="278" spans="1:2" ht="15" customHeight="1" x14ac:dyDescent="0.25">
      <c r="A278" s="3">
        <v>9</v>
      </c>
      <c r="B278" s="10" t="s">
        <v>79</v>
      </c>
    </row>
    <row r="279" spans="1:2" ht="15" customHeight="1" x14ac:dyDescent="0.25"/>
    <row r="280" spans="1:2" ht="15" customHeight="1" x14ac:dyDescent="0.25">
      <c r="A280" s="388" t="s">
        <v>531</v>
      </c>
    </row>
    <row r="281" spans="1:2" ht="15" customHeight="1" x14ac:dyDescent="0.25">
      <c r="A281" s="387" t="s">
        <v>536</v>
      </c>
    </row>
    <row r="282" spans="1:2" ht="15" customHeight="1" x14ac:dyDescent="0.25">
      <c r="A282" s="387" t="s">
        <v>537</v>
      </c>
    </row>
    <row r="283" spans="1:2" ht="15" customHeight="1" x14ac:dyDescent="0.25">
      <c r="A283" s="387" t="s">
        <v>538</v>
      </c>
    </row>
    <row r="284" spans="1:2" ht="15" customHeight="1" x14ac:dyDescent="0.25">
      <c r="A284" s="387" t="s">
        <v>539</v>
      </c>
    </row>
    <row r="285" spans="1:2" ht="15" customHeight="1" x14ac:dyDescent="0.25">
      <c r="A285" s="387" t="s">
        <v>535</v>
      </c>
    </row>
    <row r="286" spans="1:2" ht="15" customHeight="1" x14ac:dyDescent="0.25">
      <c r="A286" s="387" t="s">
        <v>532</v>
      </c>
    </row>
    <row r="287" spans="1:2" ht="15" customHeight="1" x14ac:dyDescent="0.25">
      <c r="A287" s="387" t="s">
        <v>533</v>
      </c>
    </row>
    <row r="288" spans="1:2" ht="15" customHeight="1" x14ac:dyDescent="0.25">
      <c r="A288" s="387" t="s">
        <v>534</v>
      </c>
    </row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</sheetData>
  <mergeCells count="1">
    <mergeCell ref="A269:B269"/>
  </mergeCells>
  <dataValidations count="1">
    <dataValidation type="list" allowBlank="1" showInputMessage="1" showErrorMessage="1" sqref="A302">
      <formula1>$A$281:$A$286</formula1>
    </dataValidation>
  </dataValidations>
  <pageMargins left="0.74803149606299213" right="0.74803149606299213" top="0.98425196850393704" bottom="0.98425196850393704" header="0.51181102362204722" footer="0.51181102362204722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Общие данные</vt:lpstr>
      <vt:lpstr>Вводные данные</vt:lpstr>
      <vt:lpstr>Расчет</vt:lpstr>
      <vt:lpstr>Финансовые показатели</vt:lpstr>
      <vt:lpstr>Лист проверок</vt:lpstr>
      <vt:lpstr>Технический лист</vt:lpstr>
      <vt:lpstr>Вид_Финансирования</vt:lpstr>
      <vt:lpstr>ВидФинансировани</vt:lpstr>
      <vt:lpstr>ВидФинансирования</vt:lpstr>
      <vt:lpstr>'Общие данные'!Кредитная_линия</vt:lpstr>
      <vt:lpstr>'Вводные данные'!Область_печати</vt:lpstr>
      <vt:lpstr>'Общие данные'!Область_печати</vt:lpstr>
    </vt:vector>
  </TitlesOfParts>
  <Company>Eurasian-Bank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Orlov_S</dc:creator>
  <cp:lastModifiedBy>Мардиев Арам Сергеевич</cp:lastModifiedBy>
  <cp:lastPrinted>2011-03-17T09:49:54Z</cp:lastPrinted>
  <dcterms:created xsi:type="dcterms:W3CDTF">2010-11-23T03:50:52Z</dcterms:created>
  <dcterms:modified xsi:type="dcterms:W3CDTF">2019-01-17T13:29:35Z</dcterms:modified>
</cp:coreProperties>
</file>